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5" windowWidth="11340" windowHeight="8070" firstSheet="2" activeTab="2"/>
  </bookViews>
  <sheets>
    <sheet name="Total anlæg" sheetId="9" r:id="rId1"/>
    <sheet name="Økonomiudvalget" sheetId="1" r:id="rId2"/>
    <sheet name="Plan og Teknik" sheetId="2" r:id="rId3"/>
    <sheet name="Børn og Undervisning" sheetId="3" r:id="rId4"/>
    <sheet name="Kultur og fritid" sheetId="4" r:id="rId5"/>
    <sheet name="Social og sundhed" sheetId="5" r:id="rId6"/>
    <sheet name="Boligerhverv - salgsindtægter" sheetId="7" r:id="rId7"/>
    <sheet name="Boligerhverv - Udstykninger" sheetId="8" r:id="rId8"/>
  </sheets>
  <definedNames>
    <definedName name="_xlnm.Print_Titles" localSheetId="3">'Børn og Undervisning'!$3:$5</definedName>
    <definedName name="_xlnm.Print_Titles" localSheetId="2">'Plan og Teknik'!$3:$5</definedName>
    <definedName name="_xlnm.Print_Titles" localSheetId="5">'Social og sundhed'!$3:$5</definedName>
    <definedName name="_xlnm.Print_Titles" localSheetId="1">Økonomiudvalget!$3:$5</definedName>
  </definedNames>
  <calcPr calcId="145621" calcMode="manual"/>
</workbook>
</file>

<file path=xl/calcChain.xml><?xml version="1.0" encoding="utf-8"?>
<calcChain xmlns="http://schemas.openxmlformats.org/spreadsheetml/2006/main">
  <c r="H50" i="3" l="1"/>
  <c r="H58" i="2" l="1"/>
  <c r="H51" i="1"/>
  <c r="H30" i="8" l="1"/>
  <c r="F30" i="8" l="1"/>
  <c r="E30" i="8"/>
  <c r="E40" i="5" l="1"/>
  <c r="F40" i="5"/>
  <c r="H40" i="5"/>
  <c r="G37" i="5" l="1"/>
  <c r="G22" i="5"/>
  <c r="G21" i="5"/>
  <c r="G11" i="5"/>
  <c r="G10" i="5"/>
  <c r="G9" i="5"/>
  <c r="G8" i="5"/>
  <c r="G12" i="5"/>
  <c r="G13" i="5"/>
  <c r="G14" i="5"/>
  <c r="G15" i="5"/>
  <c r="G16" i="5"/>
  <c r="G17" i="5"/>
  <c r="G18" i="5"/>
  <c r="G19" i="5"/>
  <c r="G20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7" i="5"/>
  <c r="G40" i="5" l="1"/>
  <c r="G46" i="8"/>
  <c r="G44" i="8"/>
  <c r="G43" i="8"/>
  <c r="F48" i="8"/>
  <c r="F50" i="8" s="1"/>
  <c r="E48" i="8"/>
  <c r="E50" i="8" s="1"/>
  <c r="G14" i="8"/>
  <c r="G24" i="8"/>
  <c r="G22" i="8"/>
  <c r="G12" i="8"/>
  <c r="G11" i="8"/>
  <c r="G10" i="8"/>
  <c r="G48" i="8" l="1"/>
  <c r="G30" i="8"/>
  <c r="G50" i="8" s="1"/>
  <c r="E51" i="1"/>
  <c r="F51" i="1"/>
  <c r="G46" i="1"/>
  <c r="G28" i="1"/>
  <c r="G22" i="1"/>
  <c r="H12" i="9" l="1"/>
  <c r="F12" i="9"/>
  <c r="E12" i="9"/>
  <c r="H14" i="9"/>
  <c r="H13" i="9"/>
  <c r="H18" i="4"/>
  <c r="H11" i="9" s="1"/>
  <c r="H10" i="9"/>
  <c r="H8" i="9"/>
  <c r="H9" i="9"/>
  <c r="H19" i="9" l="1"/>
  <c r="C19" i="9"/>
  <c r="D19" i="9"/>
  <c r="G14" i="9"/>
  <c r="C30" i="8"/>
  <c r="D30" i="8"/>
  <c r="E14" i="9"/>
  <c r="F14" i="9"/>
  <c r="G8" i="7"/>
  <c r="G10" i="7"/>
  <c r="G11" i="7"/>
  <c r="G12" i="7"/>
  <c r="G13" i="7"/>
  <c r="G14" i="7"/>
  <c r="G15" i="7"/>
  <c r="G16" i="7"/>
  <c r="G17" i="7"/>
  <c r="G18" i="7"/>
  <c r="C20" i="7"/>
  <c r="D20" i="7"/>
  <c r="E20" i="7"/>
  <c r="E13" i="9" s="1"/>
  <c r="F20" i="7"/>
  <c r="F13" i="9" s="1"/>
  <c r="G20" i="7"/>
  <c r="G13" i="9" s="1"/>
  <c r="C40" i="5"/>
  <c r="D40" i="5"/>
  <c r="G8" i="4"/>
  <c r="G9" i="4"/>
  <c r="G10" i="4"/>
  <c r="G11" i="4"/>
  <c r="G12" i="4"/>
  <c r="G13" i="4"/>
  <c r="G14" i="4"/>
  <c r="G15" i="4"/>
  <c r="C18" i="4"/>
  <c r="D18" i="4"/>
  <c r="E18" i="4"/>
  <c r="E11" i="9" s="1"/>
  <c r="F18" i="4"/>
  <c r="F11" i="9" s="1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C50" i="3"/>
  <c r="D50" i="3"/>
  <c r="E50" i="3"/>
  <c r="E10" i="9" s="1"/>
  <c r="F50" i="3"/>
  <c r="F10" i="9" s="1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C58" i="2"/>
  <c r="D58" i="2"/>
  <c r="E58" i="2"/>
  <c r="E9" i="9" s="1"/>
  <c r="F58" i="2"/>
  <c r="F9" i="9" s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3" i="1"/>
  <c r="G24" i="1"/>
  <c r="G25" i="1"/>
  <c r="G26" i="1"/>
  <c r="G27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7" i="1"/>
  <c r="G48" i="1"/>
  <c r="C51" i="1"/>
  <c r="D51" i="1"/>
  <c r="E8" i="9"/>
  <c r="F8" i="9"/>
  <c r="G50" i="3" l="1"/>
  <c r="G10" i="9" s="1"/>
  <c r="G18" i="4"/>
  <c r="G11" i="9" s="1"/>
  <c r="G58" i="2"/>
  <c r="G9" i="9" s="1"/>
  <c r="G51" i="1"/>
  <c r="G8" i="9" s="1"/>
  <c r="G12" i="9"/>
  <c r="F19" i="9"/>
  <c r="E19" i="9"/>
  <c r="G19" i="9" l="1"/>
</calcChain>
</file>

<file path=xl/sharedStrings.xml><?xml version="1.0" encoding="utf-8"?>
<sst xmlns="http://schemas.openxmlformats.org/spreadsheetml/2006/main" count="767" uniqueCount="551">
  <si>
    <t>Anlæg</t>
  </si>
  <si>
    <t>Økonomiudvalget</t>
  </si>
  <si>
    <t>Bevilling</t>
  </si>
  <si>
    <t>Akk.forbrug</t>
  </si>
  <si>
    <t>Korr. Budget</t>
  </si>
  <si>
    <t>Regnskab</t>
  </si>
  <si>
    <t>Uforbrugt</t>
  </si>
  <si>
    <t>010107-311213</t>
  </si>
  <si>
    <t>010107-300413</t>
  </si>
  <si>
    <t>30.04.2013</t>
  </si>
  <si>
    <t>beløb</t>
  </si>
  <si>
    <t>005823</t>
  </si>
  <si>
    <t>Salg af Skolegade i Ølgod</t>
  </si>
  <si>
    <t>005830</t>
  </si>
  <si>
    <t>Salg af Kirkegade 1, Oksbøl</t>
  </si>
  <si>
    <t>005831</t>
  </si>
  <si>
    <t>Salg af Stejlundvej 1A, Ølgod (tidl. Børnehave)</t>
  </si>
  <si>
    <t>005834</t>
  </si>
  <si>
    <t>Salg af areal ved Sønderskovevej 11, Nordenskov</t>
  </si>
  <si>
    <t>005835</t>
  </si>
  <si>
    <t>Salg af Houstrupvej 150. Ubebygget grund</t>
  </si>
  <si>
    <t>010840</t>
  </si>
  <si>
    <t>011817</t>
  </si>
  <si>
    <t>Salg af Lynevej 48 A og B, Strellev</t>
  </si>
  <si>
    <t>013820</t>
  </si>
  <si>
    <t>013822</t>
  </si>
  <si>
    <t>Samling af brand- og redningsberedskab i anden byg.</t>
  </si>
  <si>
    <t>013840</t>
  </si>
  <si>
    <t>013865</t>
  </si>
  <si>
    <t>013868</t>
  </si>
  <si>
    <t>Salg af Frisvadvej 1B, Varde</t>
  </si>
  <si>
    <t>013871</t>
  </si>
  <si>
    <t>Omkostninger ved Salg af Lindbjerg Skole, Lindbjerg</t>
  </si>
  <si>
    <t>013872</t>
  </si>
  <si>
    <t>Omkostninger ved Salg af Skovlund Skole, Skovlund</t>
  </si>
  <si>
    <t>013874</t>
  </si>
  <si>
    <t>Salg af tandklinikker i Agerbæk og Ølgod</t>
  </si>
  <si>
    <t>013875</t>
  </si>
  <si>
    <t xml:space="preserve">Blåvandshuk fyr - Renovering </t>
  </si>
  <si>
    <t>013879</t>
  </si>
  <si>
    <t>Nedrivning af bygningerne Skolegade 9, Ølgod</t>
  </si>
  <si>
    <t>013880</t>
  </si>
  <si>
    <t>Salg af Engparken 13, Outrup</t>
  </si>
  <si>
    <t>013881</t>
  </si>
  <si>
    <t>Nedrivning af Svanehøjvej 34, Gårde</t>
  </si>
  <si>
    <t>013882</t>
  </si>
  <si>
    <t>Udbud Lerpøtvej 8, Varde</t>
  </si>
  <si>
    <t>205840</t>
  </si>
  <si>
    <t>301840</t>
  </si>
  <si>
    <t>301864</t>
  </si>
  <si>
    <t>Agerbæk skole - udskiftning af tag</t>
  </si>
  <si>
    <t>346840</t>
  </si>
  <si>
    <t xml:space="preserve">Energibesparende foranst. - Ungdomsuddannelse </t>
  </si>
  <si>
    <t>350840</t>
  </si>
  <si>
    <t>Energibesparende foranst. - Biblioteker</t>
  </si>
  <si>
    <t>360840</t>
  </si>
  <si>
    <t>Energibesparende foranst. - Museum</t>
  </si>
  <si>
    <t>485840</t>
  </si>
  <si>
    <t>Energibesp. foranstaltner - Kommunal tandpleje mv.</t>
  </si>
  <si>
    <t>513840</t>
  </si>
  <si>
    <t>513875</t>
  </si>
  <si>
    <t>Børnehaven Regnbuen - Udskiftning af tag og vinduer</t>
  </si>
  <si>
    <t>532840</t>
  </si>
  <si>
    <t>Energibesparende foranst. - Ældreboliger</t>
  </si>
  <si>
    <t>559840</t>
  </si>
  <si>
    <t>Energibesparende foranst. - Aktivitets- og samværst.</t>
  </si>
  <si>
    <t>650808</t>
  </si>
  <si>
    <t>Undersøgelse af vandrerhjem</t>
  </si>
  <si>
    <t>650811</t>
  </si>
  <si>
    <t>Administrationsbygning - projekt 7-2, fælles udgifter</t>
  </si>
  <si>
    <t>650812</t>
  </si>
  <si>
    <t>Administrationsbygning - projekt 7-2, Borgercenter</t>
  </si>
  <si>
    <t>650813</t>
  </si>
  <si>
    <t>Projekt 7-2, Bytoften</t>
  </si>
  <si>
    <t>650815</t>
  </si>
  <si>
    <t>Digitalisering af byggesagsarkiv</t>
  </si>
  <si>
    <t>650817</t>
  </si>
  <si>
    <t>Salg af Kirkegade 5, Oksbøl - Rådhus</t>
  </si>
  <si>
    <t>650840</t>
  </si>
  <si>
    <t>Energibesparende foranst. - Rådhuse</t>
  </si>
  <si>
    <t>651807</t>
  </si>
  <si>
    <t>Standardisering af infrastruktur</t>
  </si>
  <si>
    <t>662850</t>
  </si>
  <si>
    <t>Fortællinger i "Naturpark Vesterhavet" - Nordea</t>
  </si>
  <si>
    <t>662860</t>
  </si>
  <si>
    <t>Fortællinger i "Naturpark Vesterhavet" - Grøn Vækst</t>
  </si>
  <si>
    <t>670805</t>
  </si>
  <si>
    <t>Investeringer vedr. energibesp.foranstaltn.</t>
  </si>
  <si>
    <t>Plan og Teknik</t>
  </si>
  <si>
    <t>010107-31122013</t>
  </si>
  <si>
    <t>010107-30042013</t>
  </si>
  <si>
    <t>015805</t>
  </si>
  <si>
    <t xml:space="preserve">Ølgod - friareal omkring Storegade og Torvet i Ølgod (Apotekerhaven) </t>
  </si>
  <si>
    <t>015806</t>
  </si>
  <si>
    <t xml:space="preserve">Ølgod - områdefornyelse i Ølgod by </t>
  </si>
  <si>
    <t>015809</t>
  </si>
  <si>
    <t xml:space="preserve">Bygningsfornyelse - Varde Kommune, generel - 2007. </t>
  </si>
  <si>
    <t>015811</t>
  </si>
  <si>
    <t xml:space="preserve">Ølgod - Bygningsfornyelse (del af områdefornyelse)                                                                                   </t>
  </si>
  <si>
    <t>015812</t>
  </si>
  <si>
    <t xml:space="preserve">Bygningsfornyelse (byfornyelse) generel - 2009. </t>
  </si>
  <si>
    <t>015813</t>
  </si>
  <si>
    <t>Bygningsfornyelse (byfornyelse) generel 2010.</t>
  </si>
  <si>
    <t>015815</t>
  </si>
  <si>
    <t>Støtte fra indsatspuljen 2011</t>
  </si>
  <si>
    <t>020830</t>
  </si>
  <si>
    <t>Bro fra Arnbjerg til Varde Sommerland</t>
  </si>
  <si>
    <t>020835</t>
  </si>
  <si>
    <t xml:space="preserve">Renovering af friluftsscenen i Arnbjerg </t>
  </si>
  <si>
    <t>020850</t>
  </si>
  <si>
    <t>Opsætning af legepladser, hvor redskaber er udtjente</t>
  </si>
  <si>
    <t>050810</t>
  </si>
  <si>
    <t>Midler til projekter inden for Grøn vækst puljen</t>
  </si>
  <si>
    <t>211825</t>
  </si>
  <si>
    <t xml:space="preserve">Gadelys - Styring af tændtiderne </t>
  </si>
  <si>
    <t>211840</t>
  </si>
  <si>
    <t>222802</t>
  </si>
  <si>
    <t>Anlæg af P-plads, Henne Strand</t>
  </si>
  <si>
    <t>222803</t>
  </si>
  <si>
    <t>Anlæg af P-plads - Ølgod</t>
  </si>
  <si>
    <t>222804</t>
  </si>
  <si>
    <t>Vedligeholdelse af rækværk, Viadukten i Varde</t>
  </si>
  <si>
    <t>222808</t>
  </si>
  <si>
    <t>Køb af areal Hvidbjerg Strandvej</t>
  </si>
  <si>
    <t>222818</t>
  </si>
  <si>
    <t>Gl .Varde - cykelstier i forbindelse med ny Sct. Jacobi skole. Stianlæg langs Krogen. Stianlæg langs Kærvej fra Vesterport til Vestervold. Stianlæg langs Vestervold.</t>
  </si>
  <si>
    <t>222820</t>
  </si>
  <si>
    <t>Forskellige projekter i.fbm. Skoleveje</t>
  </si>
  <si>
    <t>222821</t>
  </si>
  <si>
    <t xml:space="preserve">Ølgod - stier. </t>
  </si>
  <si>
    <t>222831</t>
  </si>
  <si>
    <t xml:space="preserve">Stianlæg over for Skolevej, Varde. </t>
  </si>
  <si>
    <t>222833</t>
  </si>
  <si>
    <t xml:space="preserve">Trafikregulering af krydset Pramstedvej/Vestervold, Varde. </t>
  </si>
  <si>
    <t>222842</t>
  </si>
  <si>
    <t xml:space="preserve">Vejdir. Plan for "Sanering af jernbane og driftsoverkørsel" </t>
  </si>
  <si>
    <t>222852</t>
  </si>
  <si>
    <t xml:space="preserve">Campus - ny stamvej i forbindelse med lokalplan 22 og Campus. </t>
  </si>
  <si>
    <t>222854</t>
  </si>
  <si>
    <t xml:space="preserve">Ombygning af en strækning af Blåvandvej i Blåvand by.          </t>
  </si>
  <si>
    <t>222857</t>
  </si>
  <si>
    <t>Bro på Hoddemarkvej</t>
  </si>
  <si>
    <t>222865</t>
  </si>
  <si>
    <t xml:space="preserve">Pulje til cykelstier - 2010.                         </t>
  </si>
  <si>
    <t>222866</t>
  </si>
  <si>
    <t>Cykelsti Kvong (tilskud fra Staten)</t>
  </si>
  <si>
    <t>222867</t>
  </si>
  <si>
    <t>Cykelsti Gunderupvej  (tilskud fra Staten)</t>
  </si>
  <si>
    <t>222873</t>
  </si>
  <si>
    <t>Varde Bymidte - planlægning - Pulje</t>
  </si>
  <si>
    <t>222874</t>
  </si>
  <si>
    <t xml:space="preserve">Varde Bymidte </t>
  </si>
  <si>
    <t>222875</t>
  </si>
  <si>
    <t>Cykelsti Nymindegabvej</t>
  </si>
  <si>
    <t>222876</t>
  </si>
  <si>
    <t>Cykelsti Strandvejen</t>
  </si>
  <si>
    <t>222877</t>
  </si>
  <si>
    <t>222878</t>
  </si>
  <si>
    <t>Optimering af krydset Vestre Landevej/Ndr. Boulevard</t>
  </si>
  <si>
    <t>222879</t>
  </si>
  <si>
    <t>Cykelsti Nordenskov - Øse</t>
  </si>
  <si>
    <t>222880</t>
  </si>
  <si>
    <t>Sammenbinding af indfrastruktur i Nr. Nebel</t>
  </si>
  <si>
    <t>222881</t>
  </si>
  <si>
    <t>Cykelstien langs Klintingvej, Stausø - forlængelse</t>
  </si>
  <si>
    <t>222883</t>
  </si>
  <si>
    <t>222884</t>
  </si>
  <si>
    <t>Cykelsti Næsbjerg - Varde</t>
  </si>
  <si>
    <t>222889</t>
  </si>
  <si>
    <t>Sideudvidelse af Gl.Grindstedvej.</t>
  </si>
  <si>
    <t>222890</t>
  </si>
  <si>
    <t>Parkering ved Campus</t>
  </si>
  <si>
    <t>222891</t>
  </si>
  <si>
    <t>Parkeringsareal Lerpøtvejvej - ny tandlægeklinik</t>
  </si>
  <si>
    <t>222892</t>
  </si>
  <si>
    <t>Ren.af Vestbanens krydsning af Nordre Boulevard</t>
  </si>
  <si>
    <t>222894</t>
  </si>
  <si>
    <t>Udskiftning af jernbanebroen ved Viadukvej, Ølgod</t>
  </si>
  <si>
    <t>222896</t>
  </si>
  <si>
    <t>Cykelsti langs Porsmosevej</t>
  </si>
  <si>
    <t>222897</t>
  </si>
  <si>
    <t>Cykelsti Vejers Havvej - Delvis af Puljen fra Staten</t>
  </si>
  <si>
    <t>222898</t>
  </si>
  <si>
    <t>Fodgængertunnel under banen Plantagevej, Varde</t>
  </si>
  <si>
    <t>223820</t>
  </si>
  <si>
    <t>Separering af kloak ved kommunale ejendomme</t>
  </si>
  <si>
    <t>Børn og Undervisning</t>
  </si>
  <si>
    <t>301818</t>
  </si>
  <si>
    <t>Renovering af anlægspulje skolerne</t>
  </si>
  <si>
    <t>301819</t>
  </si>
  <si>
    <t>Renovering og etablering af lejepladser skoler/dagtilbud</t>
  </si>
  <si>
    <t>301822</t>
  </si>
  <si>
    <t>Space</t>
  </si>
  <si>
    <t>301841</t>
  </si>
  <si>
    <t>Nordenskov Skole legeplads</t>
  </si>
  <si>
    <t>301849</t>
  </si>
  <si>
    <t>Tistrup Skole skur</t>
  </si>
  <si>
    <t>301852</t>
  </si>
  <si>
    <t>Sct. Jacobi Skole cykler</t>
  </si>
  <si>
    <t>301867</t>
  </si>
  <si>
    <t>Lykkesgårdskolen renovering</t>
  </si>
  <si>
    <t>301870</t>
  </si>
  <si>
    <t>IT forsøgsprojekt på 3 overbygningsskoler</t>
  </si>
  <si>
    <t>301871-04</t>
  </si>
  <si>
    <t>Horne skole - forbedring af medarb.faciliteter</t>
  </si>
  <si>
    <t>301871-07</t>
  </si>
  <si>
    <t>Sct. Jacobi skole - etablering af ungdomsmiljø</t>
  </si>
  <si>
    <t>301871-09</t>
  </si>
  <si>
    <t>Tistrup skole - forbedring af medarb.faciliteter</t>
  </si>
  <si>
    <t>301871-17</t>
  </si>
  <si>
    <t xml:space="preserve">Specialundervisningsområdet </t>
  </si>
  <si>
    <t>301876</t>
  </si>
  <si>
    <t>Lykkesgårdskolen - udgifter i fbm evt skimmelsvamp</t>
  </si>
  <si>
    <t>301879</t>
  </si>
  <si>
    <t>Renoverings-og anlægspulje, skoler og dagtilbud</t>
  </si>
  <si>
    <t>301880</t>
  </si>
  <si>
    <t>Opgradering af skole-IT og løbende udskiftning</t>
  </si>
  <si>
    <t>305806</t>
  </si>
  <si>
    <t>SFO 2 og SFO 3 i Varde By mm.</t>
  </si>
  <si>
    <t>305807-02</t>
  </si>
  <si>
    <t xml:space="preserve">Billum SFO - forhindringsbane </t>
  </si>
  <si>
    <t>305807-08</t>
  </si>
  <si>
    <t>Sct Jacobi SFO, renovering af legeplads</t>
  </si>
  <si>
    <t>305807-09</t>
  </si>
  <si>
    <t>Sct Jacobi SFO, indretning af ny SFO 2 og 3</t>
  </si>
  <si>
    <t>305841</t>
  </si>
  <si>
    <t>Ølgod SFO - Etablering af Birkely</t>
  </si>
  <si>
    <t>305842</t>
  </si>
  <si>
    <t>Ølgod SFO - færdiggørelse af Lærkely</t>
  </si>
  <si>
    <t>346802</t>
  </si>
  <si>
    <t>Indkøb af inventar Varde STUcenter</t>
  </si>
  <si>
    <t>375801</t>
  </si>
  <si>
    <t>Ungdomshus</t>
  </si>
  <si>
    <t>485850</t>
  </si>
  <si>
    <t>Ombygning af Lerpøtvej 50</t>
  </si>
  <si>
    <t>510801</t>
  </si>
  <si>
    <t xml:space="preserve">Renovering og anlægspulje på daginstitutionsområdet. </t>
  </si>
  <si>
    <t>513807</t>
  </si>
  <si>
    <t>Ny børnehave i Agerbæk</t>
  </si>
  <si>
    <t>513808</t>
  </si>
  <si>
    <t xml:space="preserve">Ny dagtilbudsstruktur i Ølgod. </t>
  </si>
  <si>
    <t>513811</t>
  </si>
  <si>
    <t>Bhv. Lundparken</t>
  </si>
  <si>
    <t>513824</t>
  </si>
  <si>
    <t>Salg af Vangsgade 31, Ølgod</t>
  </si>
  <si>
    <t>513852</t>
  </si>
  <si>
    <t>245 Institution Ølgod, etablering af børnehave</t>
  </si>
  <si>
    <t>513853-01</t>
  </si>
  <si>
    <t>Oksbøl Børnehave, etablering af legeplads</t>
  </si>
  <si>
    <t>513853-16</t>
  </si>
  <si>
    <t>Nord-Øst, energibesparende vandhaner</t>
  </si>
  <si>
    <t>513853-21</t>
  </si>
  <si>
    <t>Teglhuset, mødelokaler/kontor/overdækket terrasse</t>
  </si>
  <si>
    <t>513853-25</t>
  </si>
  <si>
    <t>Naturligvis, overdækket terrasse</t>
  </si>
  <si>
    <t>514805</t>
  </si>
  <si>
    <t>0-2 års pladser Ølgod, legeplads og etb.udgifter</t>
  </si>
  <si>
    <t>514806</t>
  </si>
  <si>
    <t>0-2 års pladser Agerbæk, legeplads og etb.udgifter</t>
  </si>
  <si>
    <t>514807</t>
  </si>
  <si>
    <t>0-2 års pladser Oksbøl, etableringsudgifter</t>
  </si>
  <si>
    <t>514810</t>
  </si>
  <si>
    <t>Oksbøl masterplan (børnepasning)</t>
  </si>
  <si>
    <t>517008-01</t>
  </si>
  <si>
    <t>Firkløveret, Solsikken, renv. af legeplads</t>
  </si>
  <si>
    <t>521080-01</t>
  </si>
  <si>
    <t>BUF - indretning af lokaler, Lysningen 13, Varde</t>
  </si>
  <si>
    <t>521080-02</t>
  </si>
  <si>
    <t>BUF - skriveborde, I-phones, PC-ere - flytning</t>
  </si>
  <si>
    <t>Kultur og fritid</t>
  </si>
  <si>
    <t>031820</t>
  </si>
  <si>
    <t>Kunststofbane i Varde</t>
  </si>
  <si>
    <t>035875</t>
  </si>
  <si>
    <t>Ren af toiletbygning i tidligere Varde Sommeland</t>
  </si>
  <si>
    <t>318833</t>
  </si>
  <si>
    <t>Tilskud til energirigtig renovering - idrætsanlæg</t>
  </si>
  <si>
    <t>360811</t>
  </si>
  <si>
    <t>Varde Museum, Lundvej</t>
  </si>
  <si>
    <t>360815</t>
  </si>
  <si>
    <t>Tirpitz</t>
  </si>
  <si>
    <t>363010</t>
  </si>
  <si>
    <t>Indkøb af musik- og lydanlæg</t>
  </si>
  <si>
    <t>364855</t>
  </si>
  <si>
    <t>Flytning af Rød Pavillon til Stålværks- og Trådspinde</t>
  </si>
  <si>
    <t>364860</t>
  </si>
  <si>
    <t>Projekt Stålværks- og Trådspinderigrunden</t>
  </si>
  <si>
    <t>Social og sundhed</t>
  </si>
  <si>
    <t>018804</t>
  </si>
  <si>
    <t>Servicearealer, aktivitetscenter i Ølgod</t>
  </si>
  <si>
    <t>018806</t>
  </si>
  <si>
    <t>Servicearealtilskud, Aktivitetscenter i Ølgod</t>
  </si>
  <si>
    <t>018817</t>
  </si>
  <si>
    <t>Servicearealer Krogen, Varde</t>
  </si>
  <si>
    <t>018818</t>
  </si>
  <si>
    <t>Servicearealer Ansager Områdecenter</t>
  </si>
  <si>
    <t>018819</t>
  </si>
  <si>
    <t>Servicearealer Tistruplund</t>
  </si>
  <si>
    <t>018822</t>
  </si>
  <si>
    <t>Servicearealtilskud, Ansager</t>
  </si>
  <si>
    <t>018824</t>
  </si>
  <si>
    <t>Servicearealer Skovhøj, Oksbøl</t>
  </si>
  <si>
    <t>018825</t>
  </si>
  <si>
    <t>Servicearealtilskud, Tistruplund</t>
  </si>
  <si>
    <t>018826</t>
  </si>
  <si>
    <t>018827</t>
  </si>
  <si>
    <t>018830</t>
  </si>
  <si>
    <t>Servicearealer, Bo Østervang Varde</t>
  </si>
  <si>
    <t>018831</t>
  </si>
  <si>
    <t>018852</t>
  </si>
  <si>
    <t>Servicearealtilskud, Skovhøj, Oksbøl</t>
  </si>
  <si>
    <t>530813</t>
  </si>
  <si>
    <t>Ældreboliger, Aktivitetscenter i Ølgod</t>
  </si>
  <si>
    <t>530815</t>
  </si>
  <si>
    <t>Ældreboliger, Ansager, områdecenter</t>
  </si>
  <si>
    <t>530816</t>
  </si>
  <si>
    <t>Ældreboliger, Tistruplund, områdecenter</t>
  </si>
  <si>
    <t>530819</t>
  </si>
  <si>
    <t>4 almene ældreboliger til handicappede i Oksbøl</t>
  </si>
  <si>
    <t>530823</t>
  </si>
  <si>
    <t>530825</t>
  </si>
  <si>
    <t>5 almene handicapboliger ved Bo Østervang, Varde</t>
  </si>
  <si>
    <t>532820</t>
  </si>
  <si>
    <t>532828</t>
  </si>
  <si>
    <t>Salg af grund og bygninger Tistruplund, Tistrup</t>
  </si>
  <si>
    <t>532835</t>
  </si>
  <si>
    <t xml:space="preserve">ABA-anlæg, trædemåtter, nødkaldsforb. mm </t>
  </si>
  <si>
    <t>532842</t>
  </si>
  <si>
    <t>Renov. af lokaler til sygepl.gruppen - Tistruplund</t>
  </si>
  <si>
    <t>532844</t>
  </si>
  <si>
    <t>544810</t>
  </si>
  <si>
    <t>550810</t>
  </si>
  <si>
    <t>Lunden, Living Lab</t>
  </si>
  <si>
    <t>550811</t>
  </si>
  <si>
    <t>550849</t>
  </si>
  <si>
    <t>Salg af grund og bygninger til boligdelen, Bo Østerv.</t>
  </si>
  <si>
    <t>552814</t>
  </si>
  <si>
    <t>Til- og ombygning af handicapboliger i Ølgod</t>
  </si>
  <si>
    <t>552815</t>
  </si>
  <si>
    <t>553811</t>
  </si>
  <si>
    <t>Ombygning af toilet og køkken - Lindealle, Ølgod</t>
  </si>
  <si>
    <t>Byggemodning, bolig- og erhvervsformål</t>
  </si>
  <si>
    <t>Salgsindtægter</t>
  </si>
  <si>
    <t>002800</t>
  </si>
  <si>
    <t>Byggemodning vedr. 002 + 003 - budgetbeløb</t>
  </si>
  <si>
    <t>002865</t>
  </si>
  <si>
    <t>Kirke Alle, Tistrup</t>
  </si>
  <si>
    <t>002876</t>
  </si>
  <si>
    <t>Åbrinken, etape 3, Varde</t>
  </si>
  <si>
    <t>002883</t>
  </si>
  <si>
    <t>Åbrinken, etape 4, Varde</t>
  </si>
  <si>
    <t>002886</t>
  </si>
  <si>
    <t>Hjørngårdsvej, Kvong</t>
  </si>
  <si>
    <t>002887</t>
  </si>
  <si>
    <t>002888</t>
  </si>
  <si>
    <t>002889</t>
  </si>
  <si>
    <t>002890</t>
  </si>
  <si>
    <t>Degnevænget, Tistrup</t>
  </si>
  <si>
    <t>002891</t>
  </si>
  <si>
    <t>Mejlvangvænget, Ølgod</t>
  </si>
  <si>
    <t>002892</t>
  </si>
  <si>
    <t>002893</t>
  </si>
  <si>
    <t>002895</t>
  </si>
  <si>
    <t>Skovkanten, Ølgod</t>
  </si>
  <si>
    <t>002897</t>
  </si>
  <si>
    <t>002898</t>
  </si>
  <si>
    <t>Tranebærvej, Agerbæk - Etape 2</t>
  </si>
  <si>
    <t>002899</t>
  </si>
  <si>
    <t>Areal ved Holmevej, Billum</t>
  </si>
  <si>
    <t>003809</t>
  </si>
  <si>
    <t>Tinksmedevej, Janderup</t>
  </si>
  <si>
    <t>Udstykninger</t>
  </si>
  <si>
    <t>002852</t>
  </si>
  <si>
    <t>Færdiggørelse eksisterende områder</t>
  </si>
  <si>
    <t>002858</t>
  </si>
  <si>
    <t>Rammebeløb til byggemodning - Vedtaget Budget 11</t>
  </si>
  <si>
    <t>002877</t>
  </si>
  <si>
    <t>Budgetoverførsel fra 2010 til 2011</t>
  </si>
  <si>
    <t>Åbrinken - etape 4, Varde</t>
  </si>
  <si>
    <t>Bjælkager - etape 1 + 2, Skovlund</t>
  </si>
  <si>
    <t>Stadionvej - etape 1 + 2, Outrup</t>
  </si>
  <si>
    <t>Skovkanten - etape 1, Ølgod</t>
  </si>
  <si>
    <t>002896</t>
  </si>
  <si>
    <t>Skovkanten - etape 2, Ølgod</t>
  </si>
  <si>
    <t>Frejasvej - etape 2, Oksbøl</t>
  </si>
  <si>
    <t>Tranebærvej - etape 2, Agerbæk</t>
  </si>
  <si>
    <t>Total</t>
  </si>
  <si>
    <t>Kultur og Fritid</t>
  </si>
  <si>
    <t>Social og Sundhed</t>
  </si>
  <si>
    <t>Bolig/erhverv - salgsindtægter</t>
  </si>
  <si>
    <t>Bolig/erhverv - udstykning</t>
  </si>
  <si>
    <t>Total anlæg</t>
  </si>
  <si>
    <t>Anlægsudgifter pr. 30. april 2013</t>
  </si>
  <si>
    <t>Forventet</t>
  </si>
  <si>
    <t>forbrug i alt</t>
  </si>
  <si>
    <t>Statusbeskrivelse</t>
  </si>
  <si>
    <t>Banen forventes færdiggjort i 2013. Anlægsbeløbet bliver højere. Forskellen finansieres af DBU, foreninger m.fl.</t>
  </si>
  <si>
    <t>Arbejdet afsluttes i 2013</t>
  </si>
  <si>
    <t>Forskellen er refusion fra kommunemomsordningen.</t>
  </si>
  <si>
    <t>Indkøbet sker i 2013</t>
  </si>
  <si>
    <t>?</t>
  </si>
  <si>
    <t>Afventer projekt</t>
  </si>
  <si>
    <t>Forventes afsluttet efterår 2013</t>
  </si>
  <si>
    <t>Del af program for Byfornyelse i Ølgod. Refusion fra Staten forudsætter at projektet er afsluttet senest 31.12.2013. Der indsendes regnskaber til ministeriet efterår 2013</t>
  </si>
  <si>
    <t>Fælles Friareal Storegade, Jernbanegade og Mejerivej - Del af program for Byfornyelse i Ølgod. Projektet er forventes afsluttet efterår 2013</t>
  </si>
  <si>
    <t>Støtte til privat bygningsrenovering og forventes afsluttet 2013</t>
  </si>
  <si>
    <t xml:space="preserve">I 2011 blev det vedtaget at anvende restmidlerne til nedriv.af forfaldne bygninger, se også dok 107.9625. Rammen skal anvendes senest i 2013. </t>
  </si>
  <si>
    <t>Projektet er et samlet projekt med øvrige brugere af friluftsscenen. Varde Kommune har hensat 2.526.932  kr.  Samlet projekt udgør i alt ca 3,3 mio kr. Projektets afsluttes i 2013</t>
  </si>
  <si>
    <t>Afsluttes i 2013</t>
  </si>
  <si>
    <t>Naturerhverstyrelsen har godkende projekterne, som vi har fået tilsagn til midler fra Regionen. Projekterne kan derfor igangsættes i 2013</t>
  </si>
  <si>
    <t>Der er i Gl. Ølgod Kommune afsat 100.000 til cykelsti Hodde-Tistrup</t>
  </si>
  <si>
    <t>Er indviet og afsluttet - mangler indtægt fra Staten. (Indtægt fra Staten samlet for Kvongvej og Gunderupvej tilsagn om kr. 1.245.000)</t>
  </si>
  <si>
    <t>do</t>
  </si>
  <si>
    <t>Mangler indtægt fra Staten tilsagn om 1.252.000 kr.</t>
  </si>
  <si>
    <t>Afsluttes i 2013.</t>
  </si>
  <si>
    <t>Udskiftning af vejafvanding fbm kloakseparering</t>
  </si>
  <si>
    <t>Energibesparende foranst. - Gadebelysning 2013</t>
  </si>
  <si>
    <t>Energibesp. foranst. - Fælles for energikonti 2013</t>
  </si>
  <si>
    <t>Energibesp.foranst. - Andre faste ejendomme 2013</t>
  </si>
  <si>
    <t>Pulje til bygninger/ældreboliger - som skal afvikles</t>
  </si>
  <si>
    <t>Energibesparende foranstaltninger - Materielgårde 2013</t>
  </si>
  <si>
    <t>Energibesparende foranstaltninger - skolerne 2013</t>
  </si>
  <si>
    <t>Energibesparende foranstaltninger - børnehaverne 2013</t>
  </si>
  <si>
    <t>Vestervold 13, Varde - udskiftning af tag og indvendig renovering</t>
  </si>
  <si>
    <t>Anvendes i 2013</t>
  </si>
  <si>
    <t>Igangsat</t>
  </si>
  <si>
    <t>Følger planen</t>
  </si>
  <si>
    <t>3- årig projekt</t>
  </si>
  <si>
    <t>Staben Økonomi</t>
  </si>
  <si>
    <t>Tilslutningsbidrag hvor kontoen står i forskud og bliver nedbragt efterhånden som grundene sælges.</t>
  </si>
  <si>
    <t>Tilslutningsbidrag</t>
  </si>
  <si>
    <t>Budget</t>
  </si>
  <si>
    <t xml:space="preserve">Forbrug </t>
  </si>
  <si>
    <t>Forbrug</t>
  </si>
  <si>
    <t>Restbudget</t>
  </si>
  <si>
    <t>Åbrinken - etape 4</t>
  </si>
  <si>
    <t>Hjørngårdsvej - Kvong</t>
  </si>
  <si>
    <t>Bjælkager</t>
  </si>
  <si>
    <t>Stadionvej etape 1+2 , Outrup</t>
  </si>
  <si>
    <t>Frejasvej - Oksbøl</t>
  </si>
  <si>
    <t>Degnevænget - Tistrup</t>
  </si>
  <si>
    <t>Amalievej - Sig</t>
  </si>
  <si>
    <t>Udstykningsområdet "Skovkanten"</t>
  </si>
  <si>
    <t>Udstykningsområdet "Frejasvej - etape 2"</t>
  </si>
  <si>
    <t>Udstykningsområdet "Tranebærvej - etape 2"</t>
  </si>
  <si>
    <t xml:space="preserve">I alt </t>
  </si>
  <si>
    <t xml:space="preserve">Total </t>
  </si>
  <si>
    <t xml:space="preserve">Byggemodning + tilslutningsbidrag </t>
  </si>
  <si>
    <t>Forventes hjemtaget 2013</t>
  </si>
  <si>
    <t>Tilskud hjemtages 2013</t>
  </si>
  <si>
    <t>Servicearealtilskud, 5 alm.boliger ved Bo Østervang</t>
  </si>
  <si>
    <t>Serviceareal, ældreb. for handicappede Oksbøl</t>
  </si>
  <si>
    <t>Servicearealtilskud, ældreboliger i Oksbøl</t>
  </si>
  <si>
    <t>Afventer salg af ejendomme</t>
  </si>
  <si>
    <t>Netto komm.tab v/nedlægg. af 4 boliger i Outrup</t>
  </si>
  <si>
    <t>Omlægning af madprod., Carolineparken</t>
  </si>
  <si>
    <t>Afsluttes i 2013 med et overskud</t>
  </si>
  <si>
    <t>Rettelse ifm. Revision - afsluttes 2013</t>
  </si>
  <si>
    <t>Forventes hjemtaget 2014</t>
  </si>
  <si>
    <t>Arbejdet fortsætter i 2013</t>
  </si>
  <si>
    <t>Afventer svar fra advokat</t>
  </si>
  <si>
    <t>Afventer salg af ejendommen</t>
  </si>
  <si>
    <t>Forventes forbrugt i 2013</t>
  </si>
  <si>
    <t>Etablering af personalefaciliteter på Hybenbo i Årre</t>
  </si>
  <si>
    <t>Afventer afklaring</t>
  </si>
  <si>
    <t>Afventer afklaring Krogen</t>
  </si>
  <si>
    <t>Etableres i 2013</t>
  </si>
  <si>
    <t>Afsluttes i 2013 med et lille overskud</t>
  </si>
  <si>
    <t>Lunden - trådløs kaldeanlæg samt telefonanlæg</t>
  </si>
  <si>
    <t>Flere døgntilbud til sindslidende (Vidagerhus)</t>
  </si>
  <si>
    <t>Vidagerhus</t>
  </si>
  <si>
    <t>Afsluttes i 2014</t>
  </si>
  <si>
    <t>Varmeskur i Varde by til misbrugere</t>
  </si>
  <si>
    <t>Skøn - afventer licitation</t>
  </si>
  <si>
    <t>Forventes afsluttet i 2013.</t>
  </si>
  <si>
    <t>Optimering af krydset Søndermarksvej/Ribevej</t>
  </si>
  <si>
    <t xml:space="preserve">Afsluttes i 2013. </t>
  </si>
  <si>
    <t>002801</t>
  </si>
  <si>
    <t>Fælles udgifter og indtægter, boligformål</t>
  </si>
  <si>
    <t>002838</t>
  </si>
  <si>
    <t>Kærhøgevej, Varde</t>
  </si>
  <si>
    <t>002845</t>
  </si>
  <si>
    <t>Hegngårdsvej, Årre</t>
  </si>
  <si>
    <t>002866</t>
  </si>
  <si>
    <t>Vestervang, Tistrup</t>
  </si>
  <si>
    <t>002894</t>
  </si>
  <si>
    <t>Hegngårdsvej, Årre - Etape 2</t>
  </si>
  <si>
    <t>003801</t>
  </si>
  <si>
    <t>Fælles udgifter og indtægter, erhverv sformål</t>
  </si>
  <si>
    <t>003804</t>
  </si>
  <si>
    <t>Hammeren/Ambolten</t>
  </si>
  <si>
    <t>003806</t>
  </si>
  <si>
    <t>Jeppe Skovgårdsvej</t>
  </si>
  <si>
    <t>Vedligeholdelse af vold til og med 2014</t>
  </si>
  <si>
    <t>Færdiggørelse kantsten, asfalt m.m.</t>
  </si>
  <si>
    <t>Slidlag</t>
  </si>
  <si>
    <t>Beplantning, slidlag, færdiggørelse</t>
  </si>
  <si>
    <t>Beplantning</t>
  </si>
  <si>
    <t>Beplantning, slidlag</t>
  </si>
  <si>
    <t>beplantingn, kantsten</t>
  </si>
  <si>
    <t>Beplantning, færdiggørelse</t>
  </si>
  <si>
    <t>Græsslåning m.m.</t>
  </si>
  <si>
    <t>Udføres i 2013 - derefter afsluttes.</t>
  </si>
  <si>
    <t>Afsluttes i 2013. Mangler vedligehold i 2013.</t>
  </si>
  <si>
    <t>Penge der er afsat i gl. Varde Kommune er afsat til ændring af signalanlæg i krydset Ndr. Boulevard/Vestre Landevej.</t>
  </si>
  <si>
    <t>Afsluttes i 2013. Mangler vedligeholdelse.</t>
  </si>
  <si>
    <t>Projektet er forlænget med 84 m, ekstisterende vejbrønde er udskiftet, samt at gadelys er blevet dyrere end forventet. Der søges tillægsbevilling - og derefter afsluttes sagen.</t>
  </si>
  <si>
    <t>Restpulje til cykelstier - flyttes ned til cykelstien Næsbjerg - Varde.</t>
  </si>
  <si>
    <t>Cykelstien Strandvejen fra Klintingvej til Henne Stationsby.</t>
  </si>
  <si>
    <t>Cykelstien er afsluttet og indviet. .Mangler Indtægt fra Staten på 2.347.319 kr. Har fået tilsagn om 7.083.200 kr. og har modtaget a/conto 4.735.881 kr. i 2012. Mangler enkelte anlægsarbejder og derefter sendes slutregnskab til Staten.</t>
  </si>
  <si>
    <t>Ombygning af krydset godkendt PT den 18.02.2013. Rambøll er ved at udarbejde detajlprojekt. Forventes afsluttet i 2013.</t>
  </si>
  <si>
    <t>Afsluttes i 2013. Afventer afvanding.</t>
  </si>
  <si>
    <t>Afsluttes i 2013. Mangler asfaltering.</t>
  </si>
  <si>
    <t>Afsluttes i 2013. Mangler asfalt, afmærkning, beplantning m.m.</t>
  </si>
  <si>
    <t>Udføres i 2013/2014 - afsluttes herefter.</t>
  </si>
  <si>
    <t>Projektering er igangsat - forventes færdig i 2013.</t>
  </si>
  <si>
    <t>Er opstartet. Afsluttes i 2013.</t>
  </si>
  <si>
    <t>Afsluttes i 2013. Mangler færdiggørelse af beplantning.</t>
  </si>
  <si>
    <t>Opstartes i 2013.</t>
  </si>
  <si>
    <t>Er opstartet. Starup-Tofterup er næsten færdig. Årre forventes færdig i 2013. Agerbæk forventes færdig i 2014.</t>
  </si>
  <si>
    <t>Færdiggørelse</t>
  </si>
  <si>
    <t>Men vi har mange forespørgsler, hvilket har medført, at vi har reserveret en del parcelhusgrunde. Et forsigtigt skøn er, at vi sælger yderligere 8 grunde i år.</t>
  </si>
  <si>
    <t xml:space="preserve">Vi skal have udbudt nye grunde på Hegnsgårdsvej i Årre, Højgårdsparken i Varde Syd og på Holmevej i Billum i 2013. </t>
  </si>
  <si>
    <t>Der er solgt i alt 3 parcelhusgrunde i år. Én i Agerbæk, én i Ansager og èn i Ølgod. Derudover har vi solgt 800 m² blandet bolig- og erhvervsareal i Sig. Der er tilbageskødet en enkel grund i Ølgod.</t>
  </si>
  <si>
    <t>Budgetoverførsel fra 2012- 2013 -Salg af grunde</t>
  </si>
  <si>
    <t>Stadig til salg - flere annonceudgifter</t>
  </si>
  <si>
    <t>Handlen ikke afsluttet</t>
  </si>
  <si>
    <t>Handlen afsluttet</t>
  </si>
  <si>
    <t>Afsluttes i 2013 - evt. renovering af ventilationsanlæg</t>
  </si>
  <si>
    <t xml:space="preserve">Fra pulje til energirenovering </t>
  </si>
  <si>
    <t xml:space="preserve">Færdiggøres i 2013 med belægningsarbejde </t>
  </si>
  <si>
    <t>Handlerne ikke afsluttet</t>
  </si>
  <si>
    <t>Afsluttes i 2013. Tilføres penge fra cykelstipulje 2010 kr. 271.227. Ombygget flere gange overholder ikke budgettet.</t>
  </si>
  <si>
    <t>Renovering af fyret er igangsat. Forventes færdig  ultimo 2013</t>
  </si>
  <si>
    <t xml:space="preserve">Nedrivningen er gennemført </t>
  </si>
  <si>
    <t>Forventes afsluttet i 2013 . Afventer afgørelse på vandskade</t>
  </si>
  <si>
    <t>Er afsluttet - restbeløb retur central vedligeholdelsespulje</t>
  </si>
  <si>
    <t>Pulje til energirenoveringer</t>
  </si>
  <si>
    <t>Afventer</t>
  </si>
  <si>
    <t>I 2013 bruges 10,0 mio kr.  (fælles udbud for 2013 og 2014) Budgettet er en del af energipuljen på 30,0 mio. under Økonomiudvalget</t>
  </si>
  <si>
    <t>Forventes udført i 2013</t>
  </si>
  <si>
    <t>Fejlpostering - er afsluttet i 2012</t>
  </si>
  <si>
    <t>Forventes afsluttet i 2013</t>
  </si>
  <si>
    <t>Mangler betaling af tilbageholdt beløb</t>
  </si>
  <si>
    <t>Skal flyttes til driftsbudget</t>
  </si>
  <si>
    <t>Fejlkontering. Rettes.</t>
  </si>
  <si>
    <t>Uafklaret</t>
  </si>
  <si>
    <t>Prioriteres i udvalg 4.6.2013</t>
  </si>
  <si>
    <t>Ses i sammenhæng med anden bevilling vedr. sfo 2 og 3</t>
  </si>
  <si>
    <t>Forventes dækket af driftsbudget</t>
  </si>
  <si>
    <t>Afklares senere</t>
  </si>
  <si>
    <t>Forskellen afholdes af IT-afd.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</si>
</sst>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####"/>
  </numFmts>
  <fonts count="11">
    <font>
      <sz val="11"/>
      <color theme="1"/>
      <name val="Calibri"/>
      <family val="2"/>
      <scheme val="minor"/>
    </font>
    <font>
      <sz val="10"/>
      <name val="Arial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color rgb="FF0000FF"/>
      <name val="Gill Sans MT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A2D65B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58">
    <xf numFmtId="0" fontId="0" fillId="0" borderId="0" xfId="0"/>
    <xf numFmtId="0" fontId="1" fillId="0" borderId="0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/>
    <xf numFmtId="0" fontId="1" fillId="0" borderId="2" xfId="0" applyNumberFormat="1" applyFont="1" applyFill="1" applyBorder="1" applyAlignment="1" applyProtection="1"/>
    <xf numFmtId="0" fontId="1" fillId="0" borderId="3" xfId="0" applyNumberFormat="1" applyFont="1" applyFill="1" applyBorder="1" applyAlignment="1" applyProtection="1"/>
    <xf numFmtId="0" fontId="1" fillId="0" borderId="5" xfId="0" applyNumberFormat="1" applyFont="1" applyFill="1" applyBorder="1" applyAlignment="1" applyProtection="1"/>
    <xf numFmtId="0" fontId="1" fillId="0" borderId="6" xfId="0" applyNumberFormat="1" applyFont="1" applyFill="1" applyBorder="1" applyAlignment="1" applyProtection="1"/>
    <xf numFmtId="3" fontId="1" fillId="0" borderId="0" xfId="0" applyNumberFormat="1" applyFont="1" applyFill="1" applyBorder="1" applyAlignment="1" applyProtection="1"/>
    <xf numFmtId="0" fontId="1" fillId="0" borderId="9" xfId="0" applyNumberFormat="1" applyFont="1" applyFill="1" applyBorder="1" applyAlignment="1" applyProtection="1"/>
    <xf numFmtId="0" fontId="1" fillId="0" borderId="10" xfId="0" applyNumberFormat="1" applyFont="1" applyFill="1" applyBorder="1" applyAlignment="1" applyProtection="1"/>
    <xf numFmtId="0" fontId="0" fillId="0" borderId="4" xfId="0" applyBorder="1"/>
    <xf numFmtId="49" fontId="1" fillId="0" borderId="9" xfId="0" applyNumberFormat="1" applyFont="1" applyFill="1" applyBorder="1" applyAlignment="1" applyProtection="1">
      <protection locked="0"/>
    </xf>
    <xf numFmtId="0" fontId="0" fillId="0" borderId="11" xfId="0" applyBorder="1"/>
    <xf numFmtId="49" fontId="1" fillId="0" borderId="9" xfId="0" quotePrefix="1" applyNumberFormat="1" applyFont="1" applyFill="1" applyBorder="1" applyAlignment="1" applyProtection="1">
      <protection locked="0"/>
    </xf>
    <xf numFmtId="3" fontId="1" fillId="0" borderId="7" xfId="0" applyNumberFormat="1" applyFont="1" applyFill="1" applyBorder="1" applyAlignment="1" applyProtection="1"/>
    <xf numFmtId="0" fontId="0" fillId="0" borderId="8" xfId="0" applyBorder="1"/>
    <xf numFmtId="0" fontId="1" fillId="0" borderId="10" xfId="0" applyNumberFormat="1" applyFont="1" applyFill="1" applyBorder="1" applyAlignment="1" applyProtection="1">
      <alignment wrapText="1"/>
    </xf>
    <xf numFmtId="3" fontId="1" fillId="0" borderId="10" xfId="0" applyNumberFormat="1" applyFont="1" applyFill="1" applyBorder="1" applyAlignment="1" applyProtection="1"/>
    <xf numFmtId="3" fontId="1" fillId="0" borderId="6" xfId="0" applyNumberFormat="1" applyFont="1" applyFill="1" applyBorder="1" applyAlignment="1" applyProtection="1"/>
    <xf numFmtId="0" fontId="3" fillId="0" borderId="6" xfId="0" applyNumberFormat="1" applyFont="1" applyFill="1" applyBorder="1" applyAlignment="1" applyProtection="1"/>
    <xf numFmtId="49" fontId="1" fillId="0" borderId="1" xfId="0" applyNumberFormat="1" applyFont="1" applyFill="1" applyBorder="1" applyAlignment="1" applyProtection="1">
      <protection locked="0"/>
    </xf>
    <xf numFmtId="3" fontId="1" fillId="0" borderId="3" xfId="0" applyNumberFormat="1" applyFont="1" applyFill="1" applyBorder="1" applyAlignment="1" applyProtection="1"/>
    <xf numFmtId="3" fontId="1" fillId="0" borderId="2" xfId="0" applyNumberFormat="1" applyFont="1" applyFill="1" applyBorder="1" applyAlignment="1" applyProtection="1"/>
    <xf numFmtId="0" fontId="1" fillId="0" borderId="9" xfId="0" quotePrefix="1" applyNumberFormat="1" applyFont="1" applyFill="1" applyBorder="1" applyAlignment="1" applyProtection="1"/>
    <xf numFmtId="0" fontId="0" fillId="0" borderId="1" xfId="0" applyBorder="1"/>
    <xf numFmtId="164" fontId="1" fillId="0" borderId="9" xfId="0" quotePrefix="1" applyNumberFormat="1" applyFont="1" applyFill="1" applyBorder="1" applyAlignment="1" applyProtection="1"/>
    <xf numFmtId="164" fontId="1" fillId="0" borderId="1" xfId="0" quotePrefix="1" applyNumberFormat="1" applyFont="1" applyFill="1" applyBorder="1" applyAlignment="1" applyProtection="1"/>
    <xf numFmtId="0" fontId="2" fillId="0" borderId="0" xfId="0" applyFont="1" applyBorder="1"/>
    <xf numFmtId="0" fontId="0" fillId="0" borderId="0" xfId="0" applyBorder="1"/>
    <xf numFmtId="0" fontId="1" fillId="2" borderId="1" xfId="0" applyNumberFormat="1" applyFont="1" applyFill="1" applyBorder="1" applyAlignment="1" applyProtection="1"/>
    <xf numFmtId="0" fontId="1" fillId="2" borderId="2" xfId="0" applyNumberFormat="1" applyFont="1" applyFill="1" applyBorder="1" applyAlignment="1" applyProtection="1"/>
    <xf numFmtId="0" fontId="1" fillId="2" borderId="3" xfId="0" applyNumberFormat="1" applyFont="1" applyFill="1" applyBorder="1" applyAlignment="1" applyProtection="1"/>
    <xf numFmtId="0" fontId="1" fillId="2" borderId="3" xfId="0" applyNumberFormat="1" applyFont="1" applyFill="1" applyBorder="1" applyAlignment="1" applyProtection="1">
      <alignment horizontal="center"/>
    </xf>
    <xf numFmtId="0" fontId="1" fillId="2" borderId="2" xfId="0" applyNumberFormat="1" applyFont="1" applyFill="1" applyBorder="1" applyAlignment="1" applyProtection="1">
      <alignment horizontal="center"/>
    </xf>
    <xf numFmtId="0" fontId="1" fillId="2" borderId="4" xfId="0" applyNumberFormat="1" applyFont="1" applyFill="1" applyBorder="1" applyAlignment="1" applyProtection="1">
      <alignment horizontal="center"/>
    </xf>
    <xf numFmtId="0" fontId="1" fillId="2" borderId="1" xfId="0" applyNumberFormat="1" applyFont="1" applyFill="1" applyBorder="1" applyAlignment="1" applyProtection="1">
      <alignment horizontal="center"/>
    </xf>
    <xf numFmtId="0" fontId="2" fillId="2" borderId="2" xfId="0" applyFont="1" applyFill="1" applyBorder="1"/>
    <xf numFmtId="0" fontId="1" fillId="2" borderId="9" xfId="0" applyNumberFormat="1" applyFont="1" applyFill="1" applyBorder="1" applyAlignment="1" applyProtection="1"/>
    <xf numFmtId="0" fontId="1" fillId="2" borderId="10" xfId="0" applyNumberFormat="1" applyFont="1" applyFill="1" applyBorder="1" applyAlignment="1" applyProtection="1"/>
    <xf numFmtId="0" fontId="1" fillId="2" borderId="0" xfId="0" applyNumberFormat="1" applyFont="1" applyFill="1" applyBorder="1" applyAlignment="1" applyProtection="1"/>
    <xf numFmtId="0" fontId="1" fillId="2" borderId="0" xfId="0" applyNumberFormat="1" applyFont="1" applyFill="1" applyBorder="1" applyAlignment="1" applyProtection="1">
      <alignment horizontal="center"/>
    </xf>
    <xf numFmtId="0" fontId="1" fillId="2" borderId="10" xfId="0" applyNumberFormat="1" applyFont="1" applyFill="1" applyBorder="1" applyAlignment="1" applyProtection="1">
      <alignment horizontal="center"/>
    </xf>
    <xf numFmtId="0" fontId="1" fillId="2" borderId="11" xfId="0" applyNumberFormat="1" applyFont="1" applyFill="1" applyBorder="1" applyAlignment="1" applyProtection="1">
      <alignment horizontal="center"/>
    </xf>
    <xf numFmtId="0" fontId="1" fillId="2" borderId="9" xfId="0" applyNumberFormat="1" applyFont="1" applyFill="1" applyBorder="1" applyAlignment="1" applyProtection="1">
      <alignment horizontal="center"/>
    </xf>
    <xf numFmtId="0" fontId="0" fillId="2" borderId="10" xfId="0" applyFill="1" applyBorder="1"/>
    <xf numFmtId="0" fontId="1" fillId="2" borderId="5" xfId="0" applyNumberFormat="1" applyFont="1" applyFill="1" applyBorder="1" applyAlignment="1" applyProtection="1"/>
    <xf numFmtId="0" fontId="1" fillId="2" borderId="6" xfId="0" applyNumberFormat="1" applyFont="1" applyFill="1" applyBorder="1" applyAlignment="1" applyProtection="1"/>
    <xf numFmtId="0" fontId="1" fillId="2" borderId="7" xfId="0" applyNumberFormat="1" applyFont="1" applyFill="1" applyBorder="1" applyAlignment="1" applyProtection="1"/>
    <xf numFmtId="0" fontId="1" fillId="2" borderId="7" xfId="0" applyNumberFormat="1" applyFont="1" applyFill="1" applyBorder="1" applyAlignment="1" applyProtection="1">
      <alignment horizontal="center"/>
    </xf>
    <xf numFmtId="0" fontId="1" fillId="2" borderId="6" xfId="0" applyNumberFormat="1" applyFont="1" applyFill="1" applyBorder="1" applyAlignment="1" applyProtection="1">
      <alignment horizontal="center"/>
    </xf>
    <xf numFmtId="0" fontId="1" fillId="2" borderId="8" xfId="0" applyNumberFormat="1" applyFont="1" applyFill="1" applyBorder="1" applyAlignment="1" applyProtection="1">
      <alignment horizontal="center"/>
    </xf>
    <xf numFmtId="0" fontId="1" fillId="2" borderId="5" xfId="0" applyNumberFormat="1" applyFont="1" applyFill="1" applyBorder="1" applyAlignment="1" applyProtection="1">
      <alignment horizontal="center"/>
    </xf>
    <xf numFmtId="0" fontId="0" fillId="2" borderId="6" xfId="0" applyFill="1" applyBorder="1"/>
    <xf numFmtId="3" fontId="0" fillId="0" borderId="0" xfId="0" applyNumberFormat="1"/>
    <xf numFmtId="3" fontId="1" fillId="2" borderId="1" xfId="0" applyNumberFormat="1" applyFont="1" applyFill="1" applyBorder="1" applyAlignment="1" applyProtection="1">
      <alignment horizontal="center"/>
    </xf>
    <xf numFmtId="3" fontId="1" fillId="2" borderId="9" xfId="0" applyNumberFormat="1" applyFont="1" applyFill="1" applyBorder="1" applyAlignment="1" applyProtection="1">
      <alignment horizontal="center"/>
    </xf>
    <xf numFmtId="3" fontId="1" fillId="2" borderId="5" xfId="0" applyNumberFormat="1" applyFont="1" applyFill="1" applyBorder="1" applyAlignment="1" applyProtection="1">
      <alignment horizontal="center"/>
    </xf>
    <xf numFmtId="0" fontId="0" fillId="0" borderId="11" xfId="0" applyBorder="1" applyAlignment="1">
      <alignment wrapText="1"/>
    </xf>
    <xf numFmtId="0" fontId="1" fillId="0" borderId="9" xfId="0" quotePrefix="1" applyNumberFormat="1" applyFont="1" applyFill="1" applyBorder="1" applyAlignment="1" applyProtection="1">
      <alignment vertical="top"/>
    </xf>
    <xf numFmtId="0" fontId="1" fillId="0" borderId="10" xfId="0" applyNumberFormat="1" applyFont="1" applyFill="1" applyBorder="1" applyAlignment="1" applyProtection="1">
      <alignment vertical="top"/>
    </xf>
    <xf numFmtId="3" fontId="1" fillId="0" borderId="0" xfId="0" applyNumberFormat="1" applyFont="1" applyFill="1" applyBorder="1" applyAlignment="1" applyProtection="1">
      <alignment vertical="top"/>
    </xf>
    <xf numFmtId="3" fontId="1" fillId="0" borderId="10" xfId="0" applyNumberFormat="1" applyFont="1" applyFill="1" applyBorder="1" applyAlignment="1" applyProtection="1">
      <alignment vertical="top"/>
    </xf>
    <xf numFmtId="49" fontId="1" fillId="0" borderId="9" xfId="0" quotePrefix="1" applyNumberFormat="1" applyFont="1" applyFill="1" applyBorder="1" applyAlignment="1" applyProtection="1">
      <alignment vertical="top"/>
      <protection locked="0"/>
    </xf>
    <xf numFmtId="3" fontId="3" fillId="0" borderId="10" xfId="0" applyNumberFormat="1" applyFont="1" applyFill="1" applyBorder="1" applyAlignment="1" applyProtection="1">
      <alignment horizontal="right"/>
    </xf>
    <xf numFmtId="0" fontId="3" fillId="0" borderId="12" xfId="1" applyFont="1" applyBorder="1" applyAlignment="1">
      <alignment vertical="top" wrapText="1"/>
    </xf>
    <xf numFmtId="0" fontId="3" fillId="0" borderId="12" xfId="1" applyFont="1" applyFill="1" applyBorder="1" applyAlignment="1">
      <alignment vertical="top" wrapText="1"/>
    </xf>
    <xf numFmtId="0" fontId="3" fillId="0" borderId="0" xfId="0" applyNumberFormat="1" applyFont="1" applyFill="1" applyBorder="1" applyAlignment="1" applyProtection="1"/>
    <xf numFmtId="0" fontId="3" fillId="0" borderId="12" xfId="0" applyNumberFormat="1" applyFont="1" applyFill="1" applyBorder="1" applyAlignment="1" applyProtection="1">
      <alignment horizontal="center" vertical="top"/>
    </xf>
    <xf numFmtId="0" fontId="3" fillId="0" borderId="12" xfId="0" applyNumberFormat="1" applyFont="1" applyFill="1" applyBorder="1" applyAlignment="1" applyProtection="1">
      <alignment wrapText="1"/>
    </xf>
    <xf numFmtId="3" fontId="3" fillId="0" borderId="12" xfId="0" applyNumberFormat="1" applyFont="1" applyFill="1" applyBorder="1" applyAlignment="1" applyProtection="1"/>
    <xf numFmtId="0" fontId="3" fillId="0" borderId="12" xfId="0" applyNumberFormat="1" applyFont="1" applyFill="1" applyBorder="1" applyAlignment="1" applyProtection="1"/>
    <xf numFmtId="0" fontId="3" fillId="0" borderId="12" xfId="0" applyNumberFormat="1" applyFont="1" applyFill="1" applyBorder="1" applyAlignment="1" applyProtection="1">
      <alignment vertical="top" wrapText="1"/>
    </xf>
    <xf numFmtId="0" fontId="3" fillId="0" borderId="12" xfId="0" applyNumberFormat="1" applyFont="1" applyFill="1" applyBorder="1" applyAlignment="1" applyProtection="1">
      <alignment vertical="top"/>
    </xf>
    <xf numFmtId="0" fontId="3" fillId="2" borderId="1" xfId="0" applyNumberFormat="1" applyFont="1" applyFill="1" applyBorder="1" applyAlignment="1" applyProtection="1"/>
    <xf numFmtId="0" fontId="3" fillId="2" borderId="2" xfId="0" applyNumberFormat="1" applyFont="1" applyFill="1" applyBorder="1" applyAlignment="1" applyProtection="1"/>
    <xf numFmtId="0" fontId="3" fillId="2" borderId="3" xfId="0" applyNumberFormat="1" applyFont="1" applyFill="1" applyBorder="1" applyAlignment="1" applyProtection="1"/>
    <xf numFmtId="0" fontId="3" fillId="2" borderId="3" xfId="0" applyNumberFormat="1" applyFont="1" applyFill="1" applyBorder="1" applyAlignment="1" applyProtection="1">
      <alignment horizontal="center"/>
    </xf>
    <xf numFmtId="0" fontId="3" fillId="2" borderId="2" xfId="0" applyNumberFormat="1" applyFont="1" applyFill="1" applyBorder="1" applyAlignment="1" applyProtection="1">
      <alignment horizontal="center"/>
    </xf>
    <xf numFmtId="0" fontId="3" fillId="2" borderId="4" xfId="0" applyNumberFormat="1" applyFont="1" applyFill="1" applyBorder="1" applyAlignment="1" applyProtection="1">
      <alignment horizontal="center"/>
    </xf>
    <xf numFmtId="0" fontId="3" fillId="2" borderId="1" xfId="0" applyNumberFormat="1" applyFont="1" applyFill="1" applyBorder="1" applyAlignment="1" applyProtection="1">
      <alignment horizontal="center"/>
    </xf>
    <xf numFmtId="0" fontId="3" fillId="2" borderId="9" xfId="0" applyNumberFormat="1" applyFont="1" applyFill="1" applyBorder="1" applyAlignment="1" applyProtection="1"/>
    <xf numFmtId="0" fontId="3" fillId="2" borderId="10" xfId="0" applyNumberFormat="1" applyFont="1" applyFill="1" applyBorder="1" applyAlignment="1" applyProtection="1"/>
    <xf numFmtId="0" fontId="3" fillId="2" borderId="0" xfId="0" applyNumberFormat="1" applyFont="1" applyFill="1" applyBorder="1" applyAlignment="1" applyProtection="1"/>
    <xf numFmtId="0" fontId="3" fillId="2" borderId="0" xfId="0" applyNumberFormat="1" applyFont="1" applyFill="1" applyBorder="1" applyAlignment="1" applyProtection="1">
      <alignment horizontal="center"/>
    </xf>
    <xf numFmtId="0" fontId="3" fillId="2" borderId="10" xfId="0" applyNumberFormat="1" applyFont="1" applyFill="1" applyBorder="1" applyAlignment="1" applyProtection="1">
      <alignment horizontal="center"/>
    </xf>
    <xf numFmtId="0" fontId="3" fillId="2" borderId="11" xfId="0" applyNumberFormat="1" applyFont="1" applyFill="1" applyBorder="1" applyAlignment="1" applyProtection="1">
      <alignment horizontal="center"/>
    </xf>
    <xf numFmtId="0" fontId="3" fillId="2" borderId="9" xfId="0" applyNumberFormat="1" applyFont="1" applyFill="1" applyBorder="1" applyAlignment="1" applyProtection="1">
      <alignment horizontal="center"/>
    </xf>
    <xf numFmtId="0" fontId="3" fillId="2" borderId="5" xfId="0" applyNumberFormat="1" applyFont="1" applyFill="1" applyBorder="1" applyAlignment="1" applyProtection="1"/>
    <xf numFmtId="0" fontId="3" fillId="2" borderId="6" xfId="0" applyNumberFormat="1" applyFont="1" applyFill="1" applyBorder="1" applyAlignment="1" applyProtection="1"/>
    <xf numFmtId="0" fontId="3" fillId="2" borderId="7" xfId="0" applyNumberFormat="1" applyFont="1" applyFill="1" applyBorder="1" applyAlignment="1" applyProtection="1"/>
    <xf numFmtId="0" fontId="3" fillId="2" borderId="6" xfId="0" applyNumberFormat="1" applyFont="1" applyFill="1" applyBorder="1" applyAlignment="1" applyProtection="1">
      <alignment horizontal="center"/>
    </xf>
    <xf numFmtId="0" fontId="3" fillId="2" borderId="8" xfId="0" applyNumberFormat="1" applyFont="1" applyFill="1" applyBorder="1" applyAlignment="1" applyProtection="1">
      <alignment horizontal="center"/>
    </xf>
    <xf numFmtId="0" fontId="3" fillId="2" borderId="5" xfId="0" applyNumberFormat="1" applyFont="1" applyFill="1" applyBorder="1" applyAlignment="1" applyProtection="1">
      <alignment horizontal="center"/>
    </xf>
    <xf numFmtId="0" fontId="3" fillId="0" borderId="1" xfId="0" applyNumberFormat="1" applyFont="1" applyFill="1" applyBorder="1" applyAlignment="1" applyProtection="1"/>
    <xf numFmtId="0" fontId="3" fillId="0" borderId="12" xfId="0" applyNumberFormat="1" applyFont="1" applyFill="1" applyBorder="1" applyAlignment="1" applyProtection="1">
      <alignment horizontal="left" wrapText="1"/>
    </xf>
    <xf numFmtId="49" fontId="3" fillId="0" borderId="1" xfId="0" applyNumberFormat="1" applyFont="1" applyFill="1" applyBorder="1" applyAlignment="1" applyProtection="1">
      <protection locked="0"/>
    </xf>
    <xf numFmtId="0" fontId="3" fillId="0" borderId="2" xfId="0" applyNumberFormat="1" applyFont="1" applyFill="1" applyBorder="1" applyAlignment="1" applyProtection="1">
      <alignment wrapText="1"/>
    </xf>
    <xf numFmtId="3" fontId="3" fillId="0" borderId="3" xfId="0" applyNumberFormat="1" applyFont="1" applyFill="1" applyBorder="1" applyAlignment="1" applyProtection="1"/>
    <xf numFmtId="3" fontId="3" fillId="0" borderId="2" xfId="0" applyNumberFormat="1" applyFont="1" applyFill="1" applyBorder="1" applyAlignment="1" applyProtection="1"/>
    <xf numFmtId="0" fontId="3" fillId="0" borderId="2" xfId="0" applyNumberFormat="1" applyFont="1" applyFill="1" applyBorder="1" applyAlignment="1" applyProtection="1"/>
    <xf numFmtId="0" fontId="3" fillId="0" borderId="5" xfId="0" applyNumberFormat="1" applyFont="1" applyFill="1" applyBorder="1" applyAlignment="1" applyProtection="1"/>
    <xf numFmtId="3" fontId="3" fillId="0" borderId="7" xfId="0" applyNumberFormat="1" applyFont="1" applyFill="1" applyBorder="1" applyAlignment="1" applyProtection="1"/>
    <xf numFmtId="3" fontId="3" fillId="0" borderId="6" xfId="0" applyNumberFormat="1" applyFont="1" applyFill="1" applyBorder="1" applyAlignment="1" applyProtection="1"/>
    <xf numFmtId="0" fontId="2" fillId="0" borderId="0" xfId="0" applyFont="1"/>
    <xf numFmtId="0" fontId="2" fillId="2" borderId="10" xfId="0" applyFont="1" applyFill="1" applyBorder="1"/>
    <xf numFmtId="0" fontId="2" fillId="2" borderId="6" xfId="0" applyFont="1" applyFill="1" applyBorder="1"/>
    <xf numFmtId="0" fontId="2" fillId="0" borderId="12" xfId="0" applyFont="1" applyBorder="1"/>
    <xf numFmtId="0" fontId="2" fillId="0" borderId="4" xfId="0" applyFont="1" applyBorder="1"/>
    <xf numFmtId="0" fontId="2" fillId="0" borderId="8" xfId="0" applyFont="1" applyBorder="1"/>
    <xf numFmtId="49" fontId="3" fillId="0" borderId="12" xfId="0" applyNumberFormat="1" applyFont="1" applyFill="1" applyBorder="1" applyAlignment="1" applyProtection="1">
      <protection locked="0"/>
    </xf>
    <xf numFmtId="49" fontId="3" fillId="0" borderId="12" xfId="0" quotePrefix="1" applyNumberFormat="1" applyFont="1" applyFill="1" applyBorder="1" applyAlignment="1" applyProtection="1">
      <protection locked="0"/>
    </xf>
    <xf numFmtId="3" fontId="1" fillId="0" borderId="12" xfId="0" applyNumberFormat="1" applyFont="1" applyFill="1" applyBorder="1" applyAlignment="1" applyProtection="1"/>
    <xf numFmtId="0" fontId="1" fillId="0" borderId="12" xfId="0" applyNumberFormat="1" applyFont="1" applyFill="1" applyBorder="1" applyAlignment="1" applyProtection="1"/>
    <xf numFmtId="49" fontId="1" fillId="0" borderId="12" xfId="0" applyNumberFormat="1" applyFont="1" applyFill="1" applyBorder="1" applyAlignment="1" applyProtection="1">
      <protection locked="0"/>
    </xf>
    <xf numFmtId="49" fontId="1" fillId="0" borderId="12" xfId="0" quotePrefix="1" applyNumberFormat="1" applyFont="1" applyFill="1" applyBorder="1" applyAlignment="1" applyProtection="1">
      <protection locked="0"/>
    </xf>
    <xf numFmtId="0" fontId="3" fillId="0" borderId="12" xfId="0" applyNumberFormat="1" applyFont="1" applyFill="1" applyBorder="1" applyAlignment="1" applyProtection="1">
      <alignment wrapText="1"/>
    </xf>
    <xf numFmtId="0" fontId="3" fillId="0" borderId="12" xfId="0" applyFont="1" applyBorder="1" applyAlignment="1">
      <alignment vertical="top" wrapText="1"/>
    </xf>
    <xf numFmtId="3" fontId="1" fillId="0" borderId="0" xfId="0" applyNumberFormat="1" applyFont="1" applyFill="1" applyBorder="1" applyAlignment="1" applyProtection="1"/>
    <xf numFmtId="0" fontId="1" fillId="0" borderId="0" xfId="1"/>
    <xf numFmtId="0" fontId="4" fillId="0" borderId="0" xfId="1" applyFont="1"/>
    <xf numFmtId="0" fontId="5" fillId="0" borderId="0" xfId="1" applyFont="1"/>
    <xf numFmtId="0" fontId="6" fillId="0" borderId="13" xfId="1" applyFont="1" applyBorder="1"/>
    <xf numFmtId="0" fontId="6" fillId="0" borderId="14" xfId="1" applyFont="1" applyBorder="1"/>
    <xf numFmtId="3" fontId="6" fillId="0" borderId="12" xfId="1" applyNumberFormat="1" applyFont="1" applyBorder="1"/>
    <xf numFmtId="3" fontId="6" fillId="0" borderId="13" xfId="1" applyNumberFormat="1" applyFont="1" applyBorder="1"/>
    <xf numFmtId="0" fontId="6" fillId="0" borderId="12" xfId="1" applyFont="1" applyBorder="1"/>
    <xf numFmtId="0" fontId="6" fillId="0" borderId="2" xfId="1" quotePrefix="1" applyFont="1" applyBorder="1"/>
    <xf numFmtId="0" fontId="6" fillId="0" borderId="4" xfId="1" applyFont="1" applyBorder="1"/>
    <xf numFmtId="3" fontId="6" fillId="0" borderId="2" xfId="1" applyNumberFormat="1" applyFont="1" applyBorder="1"/>
    <xf numFmtId="3" fontId="6" fillId="0" borderId="1" xfId="1" applyNumberFormat="1" applyFont="1" applyBorder="1"/>
    <xf numFmtId="3" fontId="6" fillId="0" borderId="3" xfId="1" applyNumberFormat="1" applyFont="1" applyBorder="1"/>
    <xf numFmtId="0" fontId="6" fillId="0" borderId="10" xfId="1" quotePrefix="1" applyFont="1" applyBorder="1"/>
    <xf numFmtId="0" fontId="6" fillId="0" borderId="11" xfId="1" applyFont="1" applyBorder="1"/>
    <xf numFmtId="3" fontId="6" fillId="0" borderId="10" xfId="1" applyNumberFormat="1" applyFont="1" applyBorder="1"/>
    <xf numFmtId="3" fontId="6" fillId="0" borderId="9" xfId="1" applyNumberFormat="1" applyFont="1" applyBorder="1"/>
    <xf numFmtId="3" fontId="6" fillId="0" borderId="0" xfId="1" applyNumberFormat="1" applyFont="1" applyBorder="1"/>
    <xf numFmtId="0" fontId="6" fillId="0" borderId="0" xfId="1" applyFont="1" applyBorder="1"/>
    <xf numFmtId="0" fontId="6" fillId="0" borderId="0" xfId="1" applyFont="1" applyFill="1" applyBorder="1"/>
    <xf numFmtId="0" fontId="3" fillId="0" borderId="0" xfId="1" applyFont="1"/>
    <xf numFmtId="3" fontId="6" fillId="0" borderId="14" xfId="1" applyNumberFormat="1" applyFont="1" applyBorder="1"/>
    <xf numFmtId="3" fontId="3" fillId="0" borderId="0" xfId="1" applyNumberFormat="1" applyFont="1" applyBorder="1"/>
    <xf numFmtId="0" fontId="6" fillId="0" borderId="12" xfId="1" applyNumberFormat="1" applyFont="1" applyBorder="1" applyAlignment="1">
      <alignment horizontal="center"/>
    </xf>
    <xf numFmtId="0" fontId="6" fillId="0" borderId="13" xfId="1" applyNumberFormat="1" applyFont="1" applyBorder="1" applyAlignment="1">
      <alignment horizontal="center"/>
    </xf>
    <xf numFmtId="0" fontId="6" fillId="3" borderId="15" xfId="1" applyFont="1" applyFill="1" applyBorder="1"/>
    <xf numFmtId="0" fontId="6" fillId="3" borderId="16" xfId="1" applyFont="1" applyFill="1" applyBorder="1"/>
    <xf numFmtId="0" fontId="3" fillId="3" borderId="17" xfId="1" applyFont="1" applyFill="1" applyBorder="1"/>
    <xf numFmtId="3" fontId="3" fillId="3" borderId="18" xfId="1" applyNumberFormat="1" applyFont="1" applyFill="1" applyBorder="1"/>
    <xf numFmtId="0" fontId="7" fillId="0" borderId="11" xfId="0" applyFont="1" applyBorder="1"/>
    <xf numFmtId="0" fontId="3" fillId="0" borderId="10" xfId="0" applyNumberFormat="1" applyFont="1" applyFill="1" applyBorder="1" applyAlignment="1" applyProtection="1">
      <alignment wrapText="1"/>
    </xf>
    <xf numFmtId="0" fontId="8" fillId="0" borderId="11" xfId="0" applyFont="1" applyBorder="1"/>
    <xf numFmtId="0" fontId="2" fillId="0" borderId="12" xfId="0" applyFont="1" applyBorder="1" applyAlignment="1">
      <alignment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10" fillId="0" borderId="12" xfId="0" applyFont="1" applyBorder="1"/>
    <xf numFmtId="0" fontId="10" fillId="0" borderId="4" xfId="0" applyFont="1" applyBorder="1"/>
    <xf numFmtId="0" fontId="10" fillId="0" borderId="8" xfId="0" applyFont="1" applyBorder="1"/>
    <xf numFmtId="2" fontId="0" fillId="0" borderId="11" xfId="0" applyNumberFormat="1" applyBorder="1" applyAlignment="1">
      <alignment wrapText="1"/>
    </xf>
    <xf numFmtId="3" fontId="3" fillId="0" borderId="10" xfId="0" applyNumberFormat="1" applyFont="1" applyFill="1" applyBorder="1" applyAlignment="1" applyProtection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8"/>
  <sheetViews>
    <sheetView workbookViewId="0">
      <selection activeCell="F20" sqref="F20"/>
    </sheetView>
  </sheetViews>
  <sheetFormatPr defaultRowHeight="15"/>
  <cols>
    <col min="2" max="2" width="46.28515625" customWidth="1"/>
    <col min="3" max="3" width="11.5703125" hidden="1" customWidth="1"/>
    <col min="4" max="4" width="10.85546875" hidden="1" customWidth="1"/>
    <col min="5" max="5" width="11.42578125" customWidth="1"/>
    <col min="6" max="6" width="10.28515625" customWidth="1"/>
    <col min="7" max="7" width="11.28515625" customWidth="1"/>
    <col min="8" max="8" width="11.5703125" customWidth="1"/>
    <col min="9" max="9" width="29" customWidth="1"/>
  </cols>
  <sheetData>
    <row r="1" spans="1:9">
      <c r="A1" t="s">
        <v>391</v>
      </c>
    </row>
    <row r="3" spans="1:9">
      <c r="A3" s="29"/>
      <c r="B3" s="30" t="s">
        <v>385</v>
      </c>
      <c r="C3" s="31" t="s">
        <v>2</v>
      </c>
      <c r="D3" s="31" t="s">
        <v>3</v>
      </c>
      <c r="E3" s="32" t="s">
        <v>4</v>
      </c>
      <c r="F3" s="33" t="s">
        <v>5</v>
      </c>
      <c r="G3" s="32" t="s">
        <v>6</v>
      </c>
      <c r="H3" s="33" t="s">
        <v>392</v>
      </c>
      <c r="I3" s="27"/>
    </row>
    <row r="4" spans="1:9">
      <c r="A4" s="37"/>
      <c r="B4" s="38"/>
      <c r="C4" s="39"/>
      <c r="D4" s="39"/>
      <c r="E4" s="40"/>
      <c r="F4" s="41"/>
      <c r="G4" s="40" t="s">
        <v>10</v>
      </c>
      <c r="H4" s="41" t="s">
        <v>393</v>
      </c>
      <c r="I4" s="28"/>
    </row>
    <row r="5" spans="1:9">
      <c r="A5" s="45"/>
      <c r="B5" s="46"/>
      <c r="C5" s="47" t="s">
        <v>7</v>
      </c>
      <c r="D5" s="47" t="s">
        <v>8</v>
      </c>
      <c r="E5" s="50">
        <v>2013</v>
      </c>
      <c r="F5" s="91" t="s">
        <v>9</v>
      </c>
      <c r="G5" s="91" t="s">
        <v>9</v>
      </c>
      <c r="H5" s="49">
        <v>2013</v>
      </c>
      <c r="I5" s="28"/>
    </row>
    <row r="6" spans="1:9" ht="14.85" customHeight="1">
      <c r="A6" s="8"/>
      <c r="B6" s="9"/>
      <c r="C6" s="1"/>
      <c r="D6" s="1"/>
      <c r="E6" s="1"/>
      <c r="F6" s="3"/>
      <c r="G6" s="1"/>
      <c r="H6" s="3"/>
    </row>
    <row r="7" spans="1:9" ht="14.85" customHeight="1">
      <c r="A7" s="8"/>
      <c r="B7" s="9"/>
      <c r="C7" s="1"/>
      <c r="D7" s="1"/>
      <c r="E7" s="1"/>
      <c r="F7" s="9"/>
      <c r="G7" s="1"/>
      <c r="H7" s="9"/>
    </row>
    <row r="8" spans="1:9" ht="14.85" customHeight="1">
      <c r="A8" s="8"/>
      <c r="B8" s="9" t="s">
        <v>1</v>
      </c>
      <c r="C8" s="7">
        <v>172577005</v>
      </c>
      <c r="D8" s="7">
        <v>130833012.66</v>
      </c>
      <c r="E8" s="7">
        <f>SUM(Økonomiudvalget!E51)</f>
        <v>57793826</v>
      </c>
      <c r="F8" s="17">
        <f>SUM(Økonomiudvalget!F51)</f>
        <v>2280021.54</v>
      </c>
      <c r="G8" s="7">
        <f>SUM(Økonomiudvalget!G51)</f>
        <v>55513804.460000001</v>
      </c>
      <c r="H8" s="17">
        <f>SUM(Økonomiudvalget!H51)</f>
        <v>57004078</v>
      </c>
    </row>
    <row r="9" spans="1:9" ht="14.85" customHeight="1">
      <c r="A9" s="8"/>
      <c r="B9" s="9" t="s">
        <v>88</v>
      </c>
      <c r="C9" s="7">
        <v>92751239</v>
      </c>
      <c r="D9" s="7">
        <v>96696701.499999985</v>
      </c>
      <c r="E9" s="7">
        <f>SUM('Plan og Teknik'!E58)</f>
        <v>40741724</v>
      </c>
      <c r="F9" s="17">
        <f>SUM('Plan og Teknik'!F58)</f>
        <v>8218885.620000001</v>
      </c>
      <c r="G9" s="7">
        <f>SUM('Plan og Teknik'!G58)</f>
        <v>32522838.379999999</v>
      </c>
      <c r="H9" s="17">
        <f>SUM('Plan og Teknik'!H58)</f>
        <v>36097291</v>
      </c>
    </row>
    <row r="10" spans="1:9" ht="14.85" customHeight="1">
      <c r="A10" s="8"/>
      <c r="B10" s="9" t="s">
        <v>186</v>
      </c>
      <c r="C10" s="7">
        <v>112333265</v>
      </c>
      <c r="D10" s="7">
        <v>110368088.33</v>
      </c>
      <c r="E10" s="7">
        <f>SUM('Børn og Undervisning'!E50)</f>
        <v>19907017</v>
      </c>
      <c r="F10" s="17">
        <f>SUM('Børn og Undervisning'!F50)</f>
        <v>1874717.7000000004</v>
      </c>
      <c r="G10" s="7">
        <f>SUM('Børn og Undervisning'!G50)</f>
        <v>18032299.300000001</v>
      </c>
      <c r="H10" s="17">
        <f>SUM('Børn og Undervisning'!H50)</f>
        <v>11051116</v>
      </c>
    </row>
    <row r="11" spans="1:9" ht="14.85" customHeight="1">
      <c r="A11" s="8"/>
      <c r="B11" s="9" t="s">
        <v>386</v>
      </c>
      <c r="C11" s="7">
        <v>13529371</v>
      </c>
      <c r="D11" s="7">
        <v>9918117.3199999984</v>
      </c>
      <c r="E11" s="7">
        <f>SUM('Kultur og fritid'!E18)</f>
        <v>4117922</v>
      </c>
      <c r="F11" s="17">
        <f>SUM('Kultur og fritid'!F18)</f>
        <v>933703.50999999989</v>
      </c>
      <c r="G11" s="7">
        <f>SUM('Kultur og fritid'!G18)</f>
        <v>3184218.49</v>
      </c>
      <c r="H11" s="17">
        <f>SUM('Kultur og fritid'!H18)</f>
        <v>2605958</v>
      </c>
    </row>
    <row r="12" spans="1:9" ht="14.85" customHeight="1">
      <c r="A12" s="8"/>
      <c r="B12" s="9" t="s">
        <v>387</v>
      </c>
      <c r="C12" s="7">
        <v>209912143</v>
      </c>
      <c r="D12" s="7">
        <v>177226095.92000002</v>
      </c>
      <c r="E12" s="7">
        <f>SUM('Social og sundhed'!E40)</f>
        <v>66460167</v>
      </c>
      <c r="F12" s="17">
        <f>SUM('Social og sundhed'!F40)</f>
        <v>25812802.27</v>
      </c>
      <c r="G12" s="7">
        <f>SUM('Social og sundhed'!G40)</f>
        <v>40647364.730000004</v>
      </c>
      <c r="H12" s="17">
        <f>SUM('Social og sundhed'!H40)</f>
        <v>58004042</v>
      </c>
    </row>
    <row r="13" spans="1:9" ht="14.85" customHeight="1">
      <c r="A13" s="8"/>
      <c r="B13" s="9" t="s">
        <v>388</v>
      </c>
      <c r="C13" s="7">
        <v>-49650000</v>
      </c>
      <c r="D13" s="7">
        <v>-64503363.690000005</v>
      </c>
      <c r="E13" s="7">
        <f>SUM('Boligerhverv - salgsindtægter'!E20)</f>
        <v>-8623964</v>
      </c>
      <c r="F13" s="17">
        <f>SUM('Boligerhverv - salgsindtægter'!F20)</f>
        <v>174369.59999999998</v>
      </c>
      <c r="G13" s="7">
        <f>SUM('Boligerhverv - salgsindtægter'!G20)</f>
        <v>-8798333.5999999996</v>
      </c>
      <c r="H13" s="17">
        <f>SUM('Boligerhverv - salgsindtægter'!H20)</f>
        <v>-3000000</v>
      </c>
    </row>
    <row r="14" spans="1:9" ht="14.85" customHeight="1">
      <c r="A14" s="8"/>
      <c r="B14" s="9" t="s">
        <v>389</v>
      </c>
      <c r="C14" s="7">
        <v>95935433</v>
      </c>
      <c r="D14" s="7">
        <v>49990165.82</v>
      </c>
      <c r="E14" s="7">
        <f>SUM('Boligerhverv - Udstykninger'!E30)</f>
        <v>8561253</v>
      </c>
      <c r="F14" s="17">
        <f>SUM('Boligerhverv - Udstykninger'!F30)</f>
        <v>340599.81</v>
      </c>
      <c r="G14" s="7">
        <f>SUM('Boligerhverv - Udstykninger'!G30)</f>
        <v>8220653.1900000013</v>
      </c>
      <c r="H14" s="17">
        <f>SUM('Boligerhverv - Udstykninger'!H30)</f>
        <v>8546512</v>
      </c>
    </row>
    <row r="15" spans="1:9" ht="14.85" customHeight="1">
      <c r="A15" s="8"/>
      <c r="B15" s="9"/>
      <c r="C15" s="1"/>
      <c r="D15" s="1"/>
      <c r="E15" s="1"/>
      <c r="F15" s="9"/>
      <c r="G15" s="1"/>
      <c r="H15" s="9"/>
    </row>
    <row r="16" spans="1:9" ht="14.85" customHeight="1">
      <c r="A16" s="8"/>
      <c r="B16" s="9"/>
      <c r="C16" s="1"/>
      <c r="D16" s="1"/>
      <c r="E16" s="1"/>
      <c r="F16" s="9"/>
      <c r="G16" s="1"/>
      <c r="H16" s="9"/>
    </row>
    <row r="17" spans="1:8" ht="14.85" customHeight="1">
      <c r="A17" s="8"/>
      <c r="B17" s="9"/>
      <c r="C17" s="1"/>
      <c r="D17" s="1"/>
      <c r="E17" s="1"/>
      <c r="F17" s="6"/>
      <c r="G17" s="1"/>
      <c r="H17" s="6"/>
    </row>
    <row r="18" spans="1:8" ht="14.85" customHeight="1">
      <c r="A18" s="2"/>
      <c r="B18" s="3"/>
      <c r="C18" s="4"/>
      <c r="D18" s="4"/>
      <c r="E18" s="4"/>
      <c r="F18" s="3"/>
      <c r="G18" s="4"/>
      <c r="H18" s="3"/>
    </row>
    <row r="19" spans="1:8" ht="14.85" customHeight="1">
      <c r="A19" s="5"/>
      <c r="B19" s="6" t="s">
        <v>390</v>
      </c>
      <c r="C19" s="14">
        <f t="shared" ref="C19:H19" si="0">SUM(C8:C18)</f>
        <v>647388456</v>
      </c>
      <c r="D19" s="14">
        <f t="shared" si="0"/>
        <v>510528817.85999995</v>
      </c>
      <c r="E19" s="14">
        <f t="shared" si="0"/>
        <v>188957945</v>
      </c>
      <c r="F19" s="18">
        <f t="shared" si="0"/>
        <v>39635100.050000004</v>
      </c>
      <c r="G19" s="14">
        <f t="shared" si="0"/>
        <v>149322844.95000002</v>
      </c>
      <c r="H19" s="18">
        <f t="shared" si="0"/>
        <v>170308997</v>
      </c>
    </row>
    <row r="20" spans="1:8" ht="14.85" customHeight="1">
      <c r="A20" s="1"/>
      <c r="B20" s="1"/>
      <c r="C20" s="1"/>
      <c r="D20" s="1"/>
      <c r="E20" s="1"/>
      <c r="F20" s="1"/>
      <c r="G20" s="1"/>
      <c r="H20" s="1"/>
    </row>
    <row r="21" spans="1:8" ht="14.85" customHeight="1"/>
    <row r="22" spans="1:8" ht="14.85" customHeight="1"/>
    <row r="23" spans="1:8" ht="14.85" customHeight="1"/>
    <row r="24" spans="1:8" ht="14.85" customHeight="1"/>
    <row r="25" spans="1:8" ht="14.85" customHeight="1"/>
    <row r="26" spans="1:8" ht="14.85" customHeight="1"/>
    <row r="27" spans="1:8" ht="14.85" customHeight="1"/>
    <row r="28" spans="1:8" ht="14.85" customHeight="1"/>
    <row r="29" spans="1:8" ht="14.85" customHeight="1"/>
    <row r="30" spans="1:8" ht="14.85" customHeight="1"/>
    <row r="31" spans="1:8" ht="14.85" customHeight="1"/>
    <row r="32" spans="1:8" ht="14.85" customHeight="1"/>
    <row r="33" ht="14.85" customHeight="1"/>
    <row r="34" ht="14.85" customHeight="1"/>
    <row r="35" ht="14.85" customHeight="1"/>
    <row r="36" ht="14.85" customHeight="1"/>
    <row r="37" ht="14.85" customHeight="1"/>
    <row r="38" ht="14.85" customHeight="1"/>
    <row r="39" ht="14.85" customHeight="1"/>
    <row r="40" ht="14.85" customHeight="1"/>
    <row r="41" ht="14.85" customHeight="1"/>
    <row r="42" ht="14.85" customHeight="1"/>
    <row r="43" ht="14.85" customHeight="1"/>
    <row r="44" ht="14.85" customHeight="1"/>
    <row r="45" ht="14.85" customHeight="1"/>
    <row r="46" ht="14.85" customHeight="1"/>
    <row r="47" ht="14.85" customHeight="1"/>
    <row r="48" ht="14.85" customHeight="1"/>
    <row r="49" ht="14.85" customHeight="1"/>
    <row r="50" ht="14.85" customHeight="1"/>
    <row r="51" ht="14.85" customHeight="1"/>
    <row r="52" ht="14.85" customHeight="1"/>
    <row r="53" ht="14.85" customHeight="1"/>
    <row r="54" ht="14.85" customHeight="1"/>
    <row r="55" ht="14.85" customHeight="1"/>
    <row r="56" ht="14.85" customHeight="1"/>
    <row r="57" ht="14.85" customHeight="1"/>
    <row r="58" ht="14.85" customHeight="1"/>
    <row r="59" ht="14.85" customHeight="1"/>
    <row r="60" ht="14.85" customHeight="1"/>
    <row r="61" ht="14.85" customHeight="1"/>
    <row r="62" ht="14.85" customHeight="1"/>
    <row r="63" ht="14.85" customHeight="1"/>
    <row r="64" ht="14.85" customHeight="1"/>
    <row r="65" ht="14.85" customHeight="1"/>
    <row r="66" ht="14.85" customHeight="1"/>
    <row r="67" ht="14.85" customHeight="1"/>
    <row r="68" ht="14.85" customHeight="1"/>
    <row r="69" ht="14.85" customHeight="1"/>
    <row r="70" ht="14.85" customHeight="1"/>
    <row r="71" ht="14.85" customHeight="1"/>
    <row r="72" ht="14.85" customHeight="1"/>
    <row r="73" ht="14.85" customHeight="1"/>
    <row r="74" ht="14.85" customHeight="1"/>
    <row r="75" ht="14.85" customHeight="1"/>
    <row r="76" ht="14.85" customHeight="1"/>
    <row r="77" ht="14.85" customHeight="1"/>
    <row r="78" ht="14.85" customHeight="1"/>
    <row r="79" ht="14.85" customHeight="1"/>
    <row r="80" ht="14.85" customHeight="1"/>
    <row r="81" ht="14.85" customHeight="1"/>
    <row r="82" ht="14.85" customHeight="1"/>
    <row r="83" ht="14.85" customHeight="1"/>
    <row r="84" ht="14.85" customHeight="1"/>
    <row r="85" ht="14.85" customHeight="1"/>
    <row r="86" ht="14.85" customHeight="1"/>
    <row r="87" ht="14.85" customHeight="1"/>
    <row r="88" ht="14.85" customHeight="1"/>
    <row r="89" ht="14.85" customHeight="1"/>
    <row r="90" ht="14.85" customHeight="1"/>
    <row r="91" ht="14.85" customHeight="1"/>
    <row r="92" ht="14.85" customHeight="1"/>
    <row r="93" ht="14.85" customHeight="1"/>
    <row r="94" ht="14.85" customHeight="1"/>
    <row r="95" ht="14.85" customHeight="1"/>
    <row r="96" ht="14.85" customHeight="1"/>
    <row r="97" ht="14.85" customHeight="1"/>
    <row r="98" ht="14.85" customHeight="1"/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&amp;LSag 13-4349 / Dok 66787-13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topLeftCell="B1" workbookViewId="0">
      <pane ySplit="5" topLeftCell="A6" activePane="bottomLeft" state="frozen"/>
      <selection activeCell="F20" sqref="F20"/>
      <selection pane="bottomLeft" activeCell="F20" sqref="F20"/>
    </sheetView>
  </sheetViews>
  <sheetFormatPr defaultRowHeight="15"/>
  <cols>
    <col min="1" max="1" width="8" customWidth="1"/>
    <col min="2" max="2" width="45.140625" customWidth="1"/>
    <col min="3" max="3" width="11.5703125" hidden="1" customWidth="1"/>
    <col min="4" max="4" width="10.85546875" hidden="1" customWidth="1"/>
    <col min="5" max="5" width="11.42578125" customWidth="1"/>
    <col min="6" max="6" width="10.28515625" customWidth="1"/>
    <col min="7" max="7" width="10.7109375" customWidth="1"/>
    <col min="8" max="8" width="10.42578125" customWidth="1"/>
    <col min="9" max="9" width="47.85546875" customWidth="1"/>
  </cols>
  <sheetData>
    <row r="1" spans="1:9">
      <c r="A1" t="s">
        <v>391</v>
      </c>
    </row>
    <row r="3" spans="1:9">
      <c r="A3" s="29" t="s">
        <v>0</v>
      </c>
      <c r="B3" s="30" t="s">
        <v>1</v>
      </c>
      <c r="C3" s="31" t="s">
        <v>2</v>
      </c>
      <c r="D3" s="30" t="s">
        <v>3</v>
      </c>
      <c r="E3" s="32" t="s">
        <v>4</v>
      </c>
      <c r="F3" s="33" t="s">
        <v>5</v>
      </c>
      <c r="G3" s="34" t="s">
        <v>6</v>
      </c>
      <c r="H3" s="35" t="s">
        <v>392</v>
      </c>
      <c r="I3" s="36" t="s">
        <v>394</v>
      </c>
    </row>
    <row r="4" spans="1:9">
      <c r="A4" s="37"/>
      <c r="B4" s="38"/>
      <c r="C4" s="39"/>
      <c r="D4" s="38"/>
      <c r="E4" s="40"/>
      <c r="F4" s="41"/>
      <c r="G4" s="42" t="s">
        <v>10</v>
      </c>
      <c r="H4" s="43" t="s">
        <v>393</v>
      </c>
      <c r="I4" s="44"/>
    </row>
    <row r="5" spans="1:9">
      <c r="A5" s="45"/>
      <c r="B5" s="46"/>
      <c r="C5" s="47" t="s">
        <v>7</v>
      </c>
      <c r="D5" s="46" t="s">
        <v>8</v>
      </c>
      <c r="E5" s="48">
        <v>2013</v>
      </c>
      <c r="F5" s="49" t="s">
        <v>9</v>
      </c>
      <c r="G5" s="91" t="s">
        <v>9</v>
      </c>
      <c r="H5" s="51">
        <v>2013</v>
      </c>
      <c r="I5" s="52"/>
    </row>
    <row r="6" spans="1:9" ht="14.85" customHeight="1">
      <c r="A6" s="2"/>
      <c r="B6" s="3"/>
      <c r="C6" s="4"/>
      <c r="D6" s="3"/>
      <c r="E6" s="4"/>
      <c r="F6" s="3"/>
      <c r="G6" s="4"/>
      <c r="H6" s="3"/>
      <c r="I6" s="10"/>
    </row>
    <row r="7" spans="1:9" ht="14.85" customHeight="1">
      <c r="A7" s="113" t="s">
        <v>11</v>
      </c>
      <c r="B7" s="112" t="s">
        <v>12</v>
      </c>
      <c r="C7" s="111">
        <v>0</v>
      </c>
      <c r="D7" s="111">
        <v>15913.4</v>
      </c>
      <c r="E7" s="111">
        <v>-15913</v>
      </c>
      <c r="F7" s="111">
        <v>0</v>
      </c>
      <c r="G7" s="111">
        <f t="shared" ref="G7:G16" si="0">SUM(E7-F7)</f>
        <v>-15913</v>
      </c>
      <c r="H7" s="111">
        <v>-15913</v>
      </c>
      <c r="I7" s="116" t="s">
        <v>524</v>
      </c>
    </row>
    <row r="8" spans="1:9" ht="14.85" customHeight="1">
      <c r="A8" s="114" t="s">
        <v>13</v>
      </c>
      <c r="B8" s="112" t="s">
        <v>14</v>
      </c>
      <c r="C8" s="111">
        <v>-450000</v>
      </c>
      <c r="D8" s="111">
        <v>-456329</v>
      </c>
      <c r="E8" s="111">
        <v>-450000</v>
      </c>
      <c r="F8" s="111">
        <v>-456329</v>
      </c>
      <c r="G8" s="111">
        <f t="shared" si="0"/>
        <v>6329</v>
      </c>
      <c r="H8" s="111">
        <v>-450000</v>
      </c>
      <c r="I8" s="72" t="s">
        <v>525</v>
      </c>
    </row>
    <row r="9" spans="1:9" ht="14.85" customHeight="1">
      <c r="A9" s="114" t="s">
        <v>15</v>
      </c>
      <c r="B9" s="112" t="s">
        <v>16</v>
      </c>
      <c r="C9" s="111">
        <v>-360000</v>
      </c>
      <c r="D9" s="111">
        <v>-357567</v>
      </c>
      <c r="E9" s="111">
        <v>0</v>
      </c>
      <c r="F9" s="111">
        <v>19233</v>
      </c>
      <c r="G9" s="111">
        <f t="shared" si="0"/>
        <v>-19233</v>
      </c>
      <c r="H9" s="111">
        <v>19233</v>
      </c>
      <c r="I9" s="106" t="s">
        <v>526</v>
      </c>
    </row>
    <row r="10" spans="1:9" ht="14.85" customHeight="1">
      <c r="A10" s="114" t="s">
        <v>17</v>
      </c>
      <c r="B10" s="112" t="s">
        <v>18</v>
      </c>
      <c r="C10" s="111">
        <v>0</v>
      </c>
      <c r="D10" s="111">
        <v>-10125</v>
      </c>
      <c r="E10" s="111">
        <v>10125</v>
      </c>
      <c r="F10" s="111">
        <v>0</v>
      </c>
      <c r="G10" s="111">
        <f t="shared" si="0"/>
        <v>10125</v>
      </c>
      <c r="H10" s="111">
        <v>0</v>
      </c>
      <c r="I10" s="106" t="s">
        <v>526</v>
      </c>
    </row>
    <row r="11" spans="1:9" ht="14.85" customHeight="1">
      <c r="A11" s="114" t="s">
        <v>19</v>
      </c>
      <c r="B11" s="112" t="s">
        <v>20</v>
      </c>
      <c r="C11" s="111">
        <v>0</v>
      </c>
      <c r="D11" s="111">
        <v>-150000</v>
      </c>
      <c r="E11" s="111">
        <v>-150000</v>
      </c>
      <c r="F11" s="111">
        <v>-150000</v>
      </c>
      <c r="G11" s="111">
        <f t="shared" si="0"/>
        <v>0</v>
      </c>
      <c r="H11" s="111">
        <v>-150000</v>
      </c>
      <c r="I11" s="106" t="s">
        <v>526</v>
      </c>
    </row>
    <row r="12" spans="1:9">
      <c r="A12" s="114" t="s">
        <v>21</v>
      </c>
      <c r="B12" s="112" t="s">
        <v>416</v>
      </c>
      <c r="C12" s="111">
        <v>215000</v>
      </c>
      <c r="D12" s="111">
        <v>311938.45</v>
      </c>
      <c r="E12" s="111">
        <v>0</v>
      </c>
      <c r="F12" s="111">
        <v>82362.45</v>
      </c>
      <c r="G12" s="111">
        <f t="shared" si="0"/>
        <v>-82362.45</v>
      </c>
      <c r="H12" s="111">
        <v>0</v>
      </c>
      <c r="I12" s="106" t="s">
        <v>528</v>
      </c>
    </row>
    <row r="13" spans="1:9" ht="14.85" customHeight="1">
      <c r="A13" s="114" t="s">
        <v>22</v>
      </c>
      <c r="B13" s="112" t="s">
        <v>23</v>
      </c>
      <c r="C13" s="111">
        <v>0</v>
      </c>
      <c r="D13" s="111">
        <v>14363.26</v>
      </c>
      <c r="E13" s="111">
        <v>-117000</v>
      </c>
      <c r="F13" s="111">
        <v>14363.26</v>
      </c>
      <c r="G13" s="111">
        <f t="shared" si="0"/>
        <v>-131363.26</v>
      </c>
      <c r="H13" s="111">
        <v>-117000</v>
      </c>
      <c r="I13" s="106" t="s">
        <v>525</v>
      </c>
    </row>
    <row r="14" spans="1:9" ht="26.25">
      <c r="A14" s="113" t="s">
        <v>24</v>
      </c>
      <c r="B14" s="115" t="s">
        <v>422</v>
      </c>
      <c r="C14" s="111">
        <v>6276320</v>
      </c>
      <c r="D14" s="111">
        <v>6035810.9299999997</v>
      </c>
      <c r="E14" s="111">
        <v>240511</v>
      </c>
      <c r="F14" s="111">
        <v>0</v>
      </c>
      <c r="G14" s="111">
        <f t="shared" si="0"/>
        <v>240511</v>
      </c>
      <c r="H14" s="111">
        <v>240511</v>
      </c>
      <c r="I14" s="106" t="s">
        <v>527</v>
      </c>
    </row>
    <row r="15" spans="1:9" ht="14.85" customHeight="1">
      <c r="A15" s="114" t="s">
        <v>25</v>
      </c>
      <c r="B15" s="112" t="s">
        <v>26</v>
      </c>
      <c r="C15" s="111">
        <v>2452600</v>
      </c>
      <c r="D15" s="111">
        <v>1929335.93</v>
      </c>
      <c r="E15" s="111">
        <v>523264</v>
      </c>
      <c r="F15" s="111">
        <v>0</v>
      </c>
      <c r="G15" s="111">
        <f t="shared" si="0"/>
        <v>523264</v>
      </c>
      <c r="H15" s="111">
        <v>523264</v>
      </c>
      <c r="I15" s="106" t="s">
        <v>529</v>
      </c>
    </row>
    <row r="16" spans="1:9" ht="14.85" customHeight="1">
      <c r="A16" s="114" t="s">
        <v>27</v>
      </c>
      <c r="B16" s="112" t="s">
        <v>417</v>
      </c>
      <c r="C16" s="111">
        <v>18300</v>
      </c>
      <c r="D16" s="111">
        <v>1680212.37</v>
      </c>
      <c r="E16" s="111">
        <v>0</v>
      </c>
      <c r="F16" s="111">
        <v>287923.20000000001</v>
      </c>
      <c r="G16" s="111">
        <f t="shared" si="0"/>
        <v>-287923.20000000001</v>
      </c>
      <c r="H16" s="111">
        <v>0</v>
      </c>
      <c r="I16" s="106" t="s">
        <v>528</v>
      </c>
    </row>
    <row r="17" spans="1:9" ht="14.85" customHeight="1">
      <c r="A17" s="114" t="s">
        <v>28</v>
      </c>
      <c r="B17" s="112" t="s">
        <v>418</v>
      </c>
      <c r="C17" s="111">
        <v>0</v>
      </c>
      <c r="D17" s="111">
        <v>0</v>
      </c>
      <c r="E17" s="111">
        <v>5070000</v>
      </c>
      <c r="F17" s="111">
        <v>0</v>
      </c>
      <c r="G17" s="111">
        <f t="shared" ref="G17:G29" si="1">SUM(E17-F17)</f>
        <v>5070000</v>
      </c>
      <c r="H17" s="111">
        <v>5070000</v>
      </c>
      <c r="I17" s="106" t="s">
        <v>423</v>
      </c>
    </row>
    <row r="18" spans="1:9" ht="14.85" customHeight="1">
      <c r="A18" s="114" t="s">
        <v>29</v>
      </c>
      <c r="B18" s="112" t="s">
        <v>30</v>
      </c>
      <c r="C18" s="111">
        <v>-1393500</v>
      </c>
      <c r="D18" s="111">
        <v>-1385588.1</v>
      </c>
      <c r="E18" s="111">
        <v>-1352</v>
      </c>
      <c r="F18" s="111">
        <v>6560</v>
      </c>
      <c r="G18" s="111">
        <f t="shared" si="1"/>
        <v>-7912</v>
      </c>
      <c r="H18" s="111">
        <v>6560</v>
      </c>
      <c r="I18" s="106" t="s">
        <v>526</v>
      </c>
    </row>
    <row r="19" spans="1:9" ht="14.85" customHeight="1">
      <c r="A19" s="114" t="s">
        <v>31</v>
      </c>
      <c r="B19" s="112" t="s">
        <v>32</v>
      </c>
      <c r="C19" s="111">
        <v>111800</v>
      </c>
      <c r="D19" s="111">
        <v>26900</v>
      </c>
      <c r="E19" s="111">
        <v>84900</v>
      </c>
      <c r="F19" s="111">
        <v>0</v>
      </c>
      <c r="G19" s="111">
        <f t="shared" si="1"/>
        <v>84900</v>
      </c>
      <c r="H19" s="111">
        <v>84900</v>
      </c>
      <c r="I19" s="106" t="s">
        <v>525</v>
      </c>
    </row>
    <row r="20" spans="1:9" ht="14.85" customHeight="1">
      <c r="A20" s="114" t="s">
        <v>33</v>
      </c>
      <c r="B20" s="112" t="s">
        <v>34</v>
      </c>
      <c r="C20" s="111">
        <v>38400</v>
      </c>
      <c r="D20" s="111">
        <v>36923</v>
      </c>
      <c r="E20" s="111">
        <v>1477</v>
      </c>
      <c r="F20" s="111">
        <v>0</v>
      </c>
      <c r="G20" s="111">
        <f t="shared" si="1"/>
        <v>1477</v>
      </c>
      <c r="H20" s="111">
        <v>1477</v>
      </c>
      <c r="I20" s="106" t="s">
        <v>525</v>
      </c>
    </row>
    <row r="21" spans="1:9" ht="14.85" customHeight="1">
      <c r="A21" s="114" t="s">
        <v>35</v>
      </c>
      <c r="B21" s="112" t="s">
        <v>36</v>
      </c>
      <c r="C21" s="111">
        <v>-2200000</v>
      </c>
      <c r="D21" s="111">
        <v>-503883</v>
      </c>
      <c r="E21" s="111">
        <v>-1696117</v>
      </c>
      <c r="F21" s="111">
        <v>0</v>
      </c>
      <c r="G21" s="111">
        <f t="shared" si="1"/>
        <v>-1696117</v>
      </c>
      <c r="H21" s="111">
        <v>-1696117</v>
      </c>
      <c r="I21" s="106" t="s">
        <v>530</v>
      </c>
    </row>
    <row r="22" spans="1:9" ht="30" customHeight="1">
      <c r="A22" s="114" t="s">
        <v>37</v>
      </c>
      <c r="B22" s="112" t="s">
        <v>38</v>
      </c>
      <c r="C22" s="111">
        <v>979189</v>
      </c>
      <c r="D22" s="111">
        <v>60072.98</v>
      </c>
      <c r="E22" s="111">
        <v>976780</v>
      </c>
      <c r="F22" s="111">
        <v>528564</v>
      </c>
      <c r="G22" s="111">
        <f>E22-F22</f>
        <v>448216</v>
      </c>
      <c r="H22" s="111">
        <v>976780</v>
      </c>
      <c r="I22" s="150" t="s">
        <v>532</v>
      </c>
    </row>
    <row r="23" spans="1:9" ht="14.85" customHeight="1">
      <c r="A23" s="114" t="s">
        <v>39</v>
      </c>
      <c r="B23" s="112" t="s">
        <v>40</v>
      </c>
      <c r="C23" s="111">
        <v>190000</v>
      </c>
      <c r="D23" s="111">
        <v>167726</v>
      </c>
      <c r="E23" s="111">
        <v>0</v>
      </c>
      <c r="F23" s="111">
        <v>6810</v>
      </c>
      <c r="G23" s="111">
        <f t="shared" si="1"/>
        <v>-6810</v>
      </c>
      <c r="H23" s="111">
        <v>6810</v>
      </c>
      <c r="I23" s="106" t="s">
        <v>533</v>
      </c>
    </row>
    <row r="24" spans="1:9" ht="14.85" customHeight="1">
      <c r="A24" s="114" t="s">
        <v>41</v>
      </c>
      <c r="B24" s="112" t="s">
        <v>42</v>
      </c>
      <c r="C24" s="111">
        <v>0</v>
      </c>
      <c r="D24" s="111">
        <v>0</v>
      </c>
      <c r="E24" s="111">
        <v>-356800</v>
      </c>
      <c r="F24" s="111">
        <v>0</v>
      </c>
      <c r="G24" s="111">
        <f t="shared" si="1"/>
        <v>-356800</v>
      </c>
      <c r="H24" s="111">
        <v>-356800</v>
      </c>
      <c r="I24" s="106" t="s">
        <v>525</v>
      </c>
    </row>
    <row r="25" spans="1:9" ht="14.85" customHeight="1">
      <c r="A25" s="114" t="s">
        <v>43</v>
      </c>
      <c r="B25" s="112" t="s">
        <v>44</v>
      </c>
      <c r="C25" s="111">
        <v>0</v>
      </c>
      <c r="D25" s="111">
        <v>322213.59999999998</v>
      </c>
      <c r="E25" s="111">
        <v>260000</v>
      </c>
      <c r="F25" s="111">
        <v>322213.59999999998</v>
      </c>
      <c r="G25" s="111">
        <f t="shared" si="1"/>
        <v>-62213.599999999977</v>
      </c>
      <c r="H25" s="111">
        <v>322214</v>
      </c>
      <c r="I25" s="106" t="s">
        <v>533</v>
      </c>
    </row>
    <row r="26" spans="1:9" ht="14.85" customHeight="1">
      <c r="A26" s="114" t="s">
        <v>45</v>
      </c>
      <c r="B26" s="112" t="s">
        <v>46</v>
      </c>
      <c r="C26" s="111">
        <v>0</v>
      </c>
      <c r="D26" s="111">
        <v>-20715</v>
      </c>
      <c r="E26" s="111">
        <v>60000</v>
      </c>
      <c r="F26" s="111">
        <v>-20715</v>
      </c>
      <c r="G26" s="111">
        <f t="shared" si="1"/>
        <v>80715</v>
      </c>
      <c r="H26" s="111">
        <v>60000</v>
      </c>
      <c r="I26" s="106" t="s">
        <v>424</v>
      </c>
    </row>
    <row r="27" spans="1:9" ht="14.85" customHeight="1">
      <c r="A27" s="114" t="s">
        <v>47</v>
      </c>
      <c r="B27" s="112" t="s">
        <v>419</v>
      </c>
      <c r="C27" s="111">
        <v>0</v>
      </c>
      <c r="D27" s="111">
        <v>498493.25</v>
      </c>
      <c r="E27" s="111">
        <v>0</v>
      </c>
      <c r="F27" s="111">
        <v>1280</v>
      </c>
      <c r="G27" s="111">
        <f t="shared" si="1"/>
        <v>-1280</v>
      </c>
      <c r="H27" s="111">
        <v>0</v>
      </c>
      <c r="I27" s="106" t="s">
        <v>528</v>
      </c>
    </row>
    <row r="28" spans="1:9" ht="14.85" customHeight="1">
      <c r="A28" s="113" t="s">
        <v>48</v>
      </c>
      <c r="B28" s="112" t="s">
        <v>420</v>
      </c>
      <c r="C28" s="111">
        <v>471260</v>
      </c>
      <c r="D28" s="111">
        <v>11865811.449999999</v>
      </c>
      <c r="E28" s="111">
        <v>0</v>
      </c>
      <c r="F28" s="111">
        <v>1132884</v>
      </c>
      <c r="G28" s="111">
        <f>E28:E29-F28</f>
        <v>-1132884</v>
      </c>
      <c r="H28" s="111">
        <v>0</v>
      </c>
      <c r="I28" s="106" t="s">
        <v>528</v>
      </c>
    </row>
    <row r="29" spans="1:9" ht="29.25" customHeight="1">
      <c r="A29" s="113" t="s">
        <v>49</v>
      </c>
      <c r="B29" s="112" t="s">
        <v>50</v>
      </c>
      <c r="C29" s="111">
        <v>5220000</v>
      </c>
      <c r="D29" s="111">
        <v>4362796.6100000003</v>
      </c>
      <c r="E29" s="111">
        <v>877204</v>
      </c>
      <c r="F29" s="111">
        <v>20000</v>
      </c>
      <c r="G29" s="111">
        <f t="shared" si="1"/>
        <v>857204</v>
      </c>
      <c r="H29" s="111">
        <v>400000</v>
      </c>
      <c r="I29" s="150" t="s">
        <v>534</v>
      </c>
    </row>
    <row r="30" spans="1:9" ht="14.85" customHeight="1">
      <c r="A30" s="114" t="s">
        <v>51</v>
      </c>
      <c r="B30" s="112" t="s">
        <v>52</v>
      </c>
      <c r="C30" s="111">
        <v>0</v>
      </c>
      <c r="D30" s="111">
        <v>14443.5</v>
      </c>
      <c r="E30" s="111">
        <v>0</v>
      </c>
      <c r="F30" s="111">
        <v>14443.5</v>
      </c>
      <c r="G30" s="111">
        <f t="shared" ref="G30:G48" si="2">SUM(E30-F30)</f>
        <v>-14443.5</v>
      </c>
      <c r="H30" s="111">
        <v>0</v>
      </c>
      <c r="I30" s="106" t="s">
        <v>528</v>
      </c>
    </row>
    <row r="31" spans="1:9" ht="14.85" customHeight="1">
      <c r="A31" s="113" t="s">
        <v>53</v>
      </c>
      <c r="B31" s="112" t="s">
        <v>54</v>
      </c>
      <c r="C31" s="111">
        <v>0</v>
      </c>
      <c r="D31" s="111">
        <v>24000</v>
      </c>
      <c r="E31" s="111">
        <v>0</v>
      </c>
      <c r="F31" s="111">
        <v>0</v>
      </c>
      <c r="G31" s="111">
        <f t="shared" si="2"/>
        <v>0</v>
      </c>
      <c r="H31" s="111">
        <v>0</v>
      </c>
      <c r="I31" s="106" t="s">
        <v>528</v>
      </c>
    </row>
    <row r="32" spans="1:9" ht="14.85" customHeight="1">
      <c r="A32" s="114" t="s">
        <v>55</v>
      </c>
      <c r="B32" s="112" t="s">
        <v>56</v>
      </c>
      <c r="C32" s="111">
        <v>0</v>
      </c>
      <c r="D32" s="111">
        <v>21952.68</v>
      </c>
      <c r="E32" s="111">
        <v>0</v>
      </c>
      <c r="F32" s="111">
        <v>21952.68</v>
      </c>
      <c r="G32" s="111">
        <f t="shared" si="2"/>
        <v>-21952.68</v>
      </c>
      <c r="H32" s="111">
        <v>0</v>
      </c>
      <c r="I32" s="106" t="s">
        <v>528</v>
      </c>
    </row>
    <row r="33" spans="1:9" ht="14.85" customHeight="1">
      <c r="A33" s="114" t="s">
        <v>57</v>
      </c>
      <c r="B33" s="112" t="s">
        <v>58</v>
      </c>
      <c r="C33" s="111">
        <v>0</v>
      </c>
      <c r="D33" s="111">
        <v>1634761</v>
      </c>
      <c r="E33" s="111">
        <v>0</v>
      </c>
      <c r="F33" s="111">
        <v>0</v>
      </c>
      <c r="G33" s="111">
        <f t="shared" si="2"/>
        <v>0</v>
      </c>
      <c r="H33" s="111">
        <v>0</v>
      </c>
      <c r="I33" s="106" t="s">
        <v>528</v>
      </c>
    </row>
    <row r="34" spans="1:9" ht="14.85" customHeight="1">
      <c r="A34" s="114" t="s">
        <v>59</v>
      </c>
      <c r="B34" s="112" t="s">
        <v>421</v>
      </c>
      <c r="C34" s="111">
        <v>15500</v>
      </c>
      <c r="D34" s="111">
        <v>732256.69</v>
      </c>
      <c r="E34" s="111">
        <v>0</v>
      </c>
      <c r="F34" s="111">
        <v>3870</v>
      </c>
      <c r="G34" s="111">
        <f t="shared" si="2"/>
        <v>-3870</v>
      </c>
      <c r="H34" s="111">
        <v>0</v>
      </c>
      <c r="I34" s="106" t="s">
        <v>528</v>
      </c>
    </row>
    <row r="35" spans="1:9" ht="14.85" customHeight="1">
      <c r="A35" s="113" t="s">
        <v>60</v>
      </c>
      <c r="B35" s="112" t="s">
        <v>61</v>
      </c>
      <c r="C35" s="111">
        <v>1000000</v>
      </c>
      <c r="D35" s="111">
        <v>701412</v>
      </c>
      <c r="E35" s="111">
        <v>298588</v>
      </c>
      <c r="F35" s="111">
        <v>0</v>
      </c>
      <c r="G35" s="111">
        <f t="shared" si="2"/>
        <v>298588</v>
      </c>
      <c r="H35" s="111">
        <v>0</v>
      </c>
      <c r="I35" s="106" t="s">
        <v>535</v>
      </c>
    </row>
    <row r="36" spans="1:9" ht="14.85" customHeight="1">
      <c r="A36" s="113" t="s">
        <v>62</v>
      </c>
      <c r="B36" s="112" t="s">
        <v>63</v>
      </c>
      <c r="C36" s="111">
        <v>0</v>
      </c>
      <c r="D36" s="111">
        <v>-1665</v>
      </c>
      <c r="E36" s="111">
        <v>0</v>
      </c>
      <c r="F36" s="111">
        <v>-11665</v>
      </c>
      <c r="G36" s="111">
        <f t="shared" si="2"/>
        <v>11665</v>
      </c>
      <c r="H36" s="111">
        <v>0</v>
      </c>
      <c r="I36" s="106" t="s">
        <v>528</v>
      </c>
    </row>
    <row r="37" spans="1:9" ht="14.85" customHeight="1">
      <c r="A37" s="114" t="s">
        <v>64</v>
      </c>
      <c r="B37" s="112" t="s">
        <v>65</v>
      </c>
      <c r="C37" s="111">
        <v>0</v>
      </c>
      <c r="D37" s="111">
        <v>3520</v>
      </c>
      <c r="E37" s="111">
        <v>0</v>
      </c>
      <c r="F37" s="111">
        <v>0</v>
      </c>
      <c r="G37" s="111">
        <f t="shared" si="2"/>
        <v>0</v>
      </c>
      <c r="H37" s="111">
        <v>0</v>
      </c>
      <c r="I37" s="106" t="s">
        <v>528</v>
      </c>
    </row>
    <row r="38" spans="1:9" ht="14.85" customHeight="1">
      <c r="A38" s="113" t="s">
        <v>66</v>
      </c>
      <c r="B38" s="112" t="s">
        <v>67</v>
      </c>
      <c r="C38" s="111">
        <v>100000</v>
      </c>
      <c r="D38" s="111">
        <v>0</v>
      </c>
      <c r="E38" s="111">
        <v>100000</v>
      </c>
      <c r="F38" s="111">
        <v>0</v>
      </c>
      <c r="G38" s="111">
        <f t="shared" si="2"/>
        <v>100000</v>
      </c>
      <c r="H38" s="111">
        <v>0</v>
      </c>
      <c r="I38" s="106"/>
    </row>
    <row r="39" spans="1:9" ht="14.85" customHeight="1">
      <c r="A39" s="113" t="s">
        <v>68</v>
      </c>
      <c r="B39" s="112" t="s">
        <v>69</v>
      </c>
      <c r="C39" s="111">
        <v>3498849</v>
      </c>
      <c r="D39" s="111">
        <v>415202.28</v>
      </c>
      <c r="E39" s="111">
        <v>3046391</v>
      </c>
      <c r="F39" s="111">
        <v>264</v>
      </c>
      <c r="G39" s="111">
        <f t="shared" si="2"/>
        <v>3046127</v>
      </c>
      <c r="H39" s="111">
        <v>3046391</v>
      </c>
      <c r="I39" s="106" t="s">
        <v>425</v>
      </c>
    </row>
    <row r="40" spans="1:9" ht="14.85" customHeight="1">
      <c r="A40" s="114" t="s">
        <v>70</v>
      </c>
      <c r="B40" s="112" t="s">
        <v>71</v>
      </c>
      <c r="C40" s="111">
        <v>42801151</v>
      </c>
      <c r="D40" s="111">
        <v>41755785.759999998</v>
      </c>
      <c r="E40" s="111">
        <v>1126485</v>
      </c>
      <c r="F40" s="111">
        <v>43600</v>
      </c>
      <c r="G40" s="111">
        <f t="shared" si="2"/>
        <v>1082885</v>
      </c>
      <c r="H40" s="111">
        <v>1126485</v>
      </c>
      <c r="I40" s="106" t="s">
        <v>425</v>
      </c>
    </row>
    <row r="41" spans="1:9" ht="14.85" customHeight="1">
      <c r="A41" s="113" t="s">
        <v>72</v>
      </c>
      <c r="B41" s="112" t="s">
        <v>73</v>
      </c>
      <c r="C41" s="111">
        <v>8000000</v>
      </c>
      <c r="D41" s="111">
        <v>1400446.25</v>
      </c>
      <c r="E41" s="111">
        <v>14686621</v>
      </c>
      <c r="F41" s="111">
        <v>87067.06</v>
      </c>
      <c r="G41" s="111">
        <f t="shared" si="2"/>
        <v>14599553.939999999</v>
      </c>
      <c r="H41" s="111">
        <v>14686621</v>
      </c>
      <c r="I41" s="106" t="s">
        <v>425</v>
      </c>
    </row>
    <row r="42" spans="1:9" ht="14.85" customHeight="1">
      <c r="A42" s="114" t="s">
        <v>74</v>
      </c>
      <c r="B42" s="112" t="s">
        <v>75</v>
      </c>
      <c r="C42" s="111">
        <v>0</v>
      </c>
      <c r="D42" s="111">
        <v>124980</v>
      </c>
      <c r="E42" s="111">
        <v>3000000</v>
      </c>
      <c r="F42" s="111">
        <v>124980</v>
      </c>
      <c r="G42" s="111">
        <f t="shared" si="2"/>
        <v>2875020</v>
      </c>
      <c r="H42" s="111">
        <v>3000000</v>
      </c>
      <c r="I42" s="106" t="s">
        <v>425</v>
      </c>
    </row>
    <row r="43" spans="1:9" ht="14.85" customHeight="1">
      <c r="A43" s="114" t="s">
        <v>76</v>
      </c>
      <c r="B43" s="112" t="s">
        <v>77</v>
      </c>
      <c r="C43" s="111">
        <v>0</v>
      </c>
      <c r="D43" s="111">
        <v>60603.79</v>
      </c>
      <c r="E43" s="111">
        <v>-1928850</v>
      </c>
      <c r="F43" s="111">
        <v>21753.79</v>
      </c>
      <c r="G43" s="111">
        <f t="shared" si="2"/>
        <v>-1950603.79</v>
      </c>
      <c r="H43" s="111">
        <v>-1928850</v>
      </c>
      <c r="I43" s="106" t="s">
        <v>525</v>
      </c>
    </row>
    <row r="44" spans="1:9" ht="14.85" customHeight="1">
      <c r="A44" s="113" t="s">
        <v>78</v>
      </c>
      <c r="B44" s="112" t="s">
        <v>79</v>
      </c>
      <c r="C44" s="111">
        <v>0</v>
      </c>
      <c r="D44" s="111">
        <v>1636182</v>
      </c>
      <c r="E44" s="111">
        <v>0</v>
      </c>
      <c r="F44" s="111">
        <v>0</v>
      </c>
      <c r="G44" s="111">
        <f t="shared" si="2"/>
        <v>0</v>
      </c>
      <c r="H44" s="111">
        <v>0</v>
      </c>
      <c r="I44" s="106" t="s">
        <v>528</v>
      </c>
    </row>
    <row r="45" spans="1:9" ht="14.85" customHeight="1">
      <c r="A45" s="113" t="s">
        <v>80</v>
      </c>
      <c r="B45" s="112" t="s">
        <v>81</v>
      </c>
      <c r="C45" s="111">
        <v>1700000</v>
      </c>
      <c r="D45" s="111">
        <v>1438304.95</v>
      </c>
      <c r="E45" s="111">
        <v>781260</v>
      </c>
      <c r="F45" s="111">
        <v>10158</v>
      </c>
      <c r="G45" s="111">
        <f t="shared" si="2"/>
        <v>771102</v>
      </c>
      <c r="H45" s="111">
        <v>781260</v>
      </c>
      <c r="I45" s="106" t="s">
        <v>424</v>
      </c>
    </row>
    <row r="46" spans="1:9" ht="14.85" customHeight="1">
      <c r="A46" s="113" t="s">
        <v>82</v>
      </c>
      <c r="B46" s="112" t="s">
        <v>83</v>
      </c>
      <c r="C46" s="111">
        <v>0</v>
      </c>
      <c r="D46" s="111">
        <v>67949.570000000007</v>
      </c>
      <c r="E46" s="111">
        <v>0</v>
      </c>
      <c r="F46" s="111">
        <v>168448</v>
      </c>
      <c r="G46" s="111">
        <f>E46-F46</f>
        <v>-168448</v>
      </c>
      <c r="H46" s="111">
        <v>0</v>
      </c>
      <c r="I46" s="106" t="s">
        <v>426</v>
      </c>
    </row>
    <row r="47" spans="1:9" ht="14.85" customHeight="1">
      <c r="A47" s="113" t="s">
        <v>84</v>
      </c>
      <c r="B47" s="112" t="s">
        <v>85</v>
      </c>
      <c r="C47" s="111">
        <v>0</v>
      </c>
      <c r="D47" s="111">
        <v>0</v>
      </c>
      <c r="E47" s="111">
        <v>0</v>
      </c>
      <c r="F47" s="111">
        <v>0</v>
      </c>
      <c r="G47" s="111">
        <f t="shared" si="2"/>
        <v>0</v>
      </c>
      <c r="H47" s="111">
        <v>0</v>
      </c>
      <c r="I47" s="106" t="s">
        <v>426</v>
      </c>
    </row>
    <row r="48" spans="1:9" ht="14.85" customHeight="1">
      <c r="A48" s="114" t="s">
        <v>86</v>
      </c>
      <c r="B48" s="112" t="s">
        <v>87</v>
      </c>
      <c r="C48" s="111">
        <v>13279940</v>
      </c>
      <c r="D48" s="111">
        <v>0</v>
      </c>
      <c r="E48" s="111">
        <v>31366252</v>
      </c>
      <c r="F48" s="111">
        <v>0</v>
      </c>
      <c r="G48" s="111">
        <f t="shared" si="2"/>
        <v>31366252</v>
      </c>
      <c r="H48" s="111">
        <v>31366252</v>
      </c>
      <c r="I48" s="106" t="s">
        <v>536</v>
      </c>
    </row>
    <row r="49" spans="1:9" ht="14.85" customHeight="1">
      <c r="A49" s="112"/>
      <c r="B49" s="112"/>
      <c r="C49" s="112"/>
      <c r="D49" s="112"/>
      <c r="E49" s="112"/>
      <c r="F49" s="112"/>
      <c r="G49" s="112"/>
      <c r="H49" s="112"/>
      <c r="I49" s="153"/>
    </row>
    <row r="50" spans="1:9" ht="14.85" customHeight="1">
      <c r="A50" s="2"/>
      <c r="B50" s="3"/>
      <c r="C50" s="4"/>
      <c r="D50" s="3"/>
      <c r="E50" s="4"/>
      <c r="F50" s="3"/>
      <c r="G50" s="4"/>
      <c r="H50" s="3"/>
      <c r="I50" s="154"/>
    </row>
    <row r="51" spans="1:9" ht="14.85" customHeight="1">
      <c r="A51" s="5"/>
      <c r="B51" s="19" t="s">
        <v>385</v>
      </c>
      <c r="C51" s="14">
        <f>SUM(C7:C50)</f>
        <v>81964809</v>
      </c>
      <c r="D51" s="18">
        <f>SUM(D7:D50)</f>
        <v>74474439.599999994</v>
      </c>
      <c r="E51" s="14">
        <f>SUM(E7:E50)</f>
        <v>57793826</v>
      </c>
      <c r="F51" s="18">
        <f>SUM(F7:F49)</f>
        <v>2280021.54</v>
      </c>
      <c r="G51" s="14">
        <f>SUM(G7:G50)</f>
        <v>55513804.460000001</v>
      </c>
      <c r="H51" s="18">
        <f>SUM(H7:H50)</f>
        <v>57004078</v>
      </c>
      <c r="I51" s="155"/>
    </row>
  </sheetData>
  <printOptions gridLines="1"/>
  <pageMargins left="0.11811023622047245" right="0" top="0.74803149606299213" bottom="0.74803149606299213" header="0.31496062992125984" footer="0.31496062992125984"/>
  <pageSetup paperSize="9" orientation="landscape" r:id="rId1"/>
  <headerFooter>
    <oddFooter>&amp;LSag 13-4349 / Dok 66787-13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tabSelected="1" workbookViewId="0">
      <pane ySplit="5" topLeftCell="A18" activePane="bottomLeft" state="frozen"/>
      <selection activeCell="F20" sqref="F20"/>
      <selection pane="bottomLeft" activeCell="N8" sqref="N8"/>
    </sheetView>
  </sheetViews>
  <sheetFormatPr defaultRowHeight="12.75"/>
  <cols>
    <col min="1" max="1" width="7.7109375" style="103" customWidth="1"/>
    <col min="2" max="2" width="46.28515625" style="103" customWidth="1"/>
    <col min="3" max="3" width="11.5703125" style="103" hidden="1" customWidth="1"/>
    <col min="4" max="4" width="10.85546875" style="103" hidden="1" customWidth="1"/>
    <col min="5" max="5" width="11.42578125" style="103" customWidth="1"/>
    <col min="6" max="6" width="10.28515625" style="103" customWidth="1"/>
    <col min="7" max="7" width="10.7109375" style="103" customWidth="1"/>
    <col min="8" max="8" width="10.42578125" style="103" customWidth="1"/>
    <col min="9" max="9" width="46.140625" style="103" customWidth="1"/>
    <col min="10" max="16384" width="9.140625" style="103"/>
  </cols>
  <sheetData>
    <row r="1" spans="1:9">
      <c r="A1" s="103" t="s">
        <v>391</v>
      </c>
    </row>
    <row r="3" spans="1:9">
      <c r="A3" s="73" t="s">
        <v>0</v>
      </c>
      <c r="B3" s="74" t="s">
        <v>88</v>
      </c>
      <c r="C3" s="75" t="s">
        <v>2</v>
      </c>
      <c r="D3" s="74" t="s">
        <v>3</v>
      </c>
      <c r="E3" s="76" t="s">
        <v>4</v>
      </c>
      <c r="F3" s="77" t="s">
        <v>5</v>
      </c>
      <c r="G3" s="78" t="s">
        <v>6</v>
      </c>
      <c r="H3" s="79" t="s">
        <v>392</v>
      </c>
      <c r="I3" s="36" t="s">
        <v>394</v>
      </c>
    </row>
    <row r="4" spans="1:9">
      <c r="A4" s="80"/>
      <c r="B4" s="81"/>
      <c r="C4" s="82"/>
      <c r="D4" s="81"/>
      <c r="E4" s="83"/>
      <c r="F4" s="84"/>
      <c r="G4" s="85" t="s">
        <v>10</v>
      </c>
      <c r="H4" s="86" t="s">
        <v>393</v>
      </c>
      <c r="I4" s="104"/>
    </row>
    <row r="5" spans="1:9">
      <c r="A5" s="87"/>
      <c r="B5" s="88"/>
      <c r="C5" s="89" t="s">
        <v>89</v>
      </c>
      <c r="D5" s="88" t="s">
        <v>90</v>
      </c>
      <c r="E5" s="90">
        <v>2013</v>
      </c>
      <c r="F5" s="91" t="s">
        <v>9</v>
      </c>
      <c r="G5" s="91" t="s">
        <v>9</v>
      </c>
      <c r="H5" s="92">
        <v>2013</v>
      </c>
      <c r="I5" s="105"/>
    </row>
    <row r="6" spans="1:9" ht="14.85" customHeight="1">
      <c r="A6" s="93"/>
      <c r="B6" s="70"/>
      <c r="C6" s="70"/>
      <c r="D6" s="70"/>
      <c r="E6" s="70"/>
      <c r="F6" s="70"/>
      <c r="G6" s="70"/>
      <c r="H6" s="70"/>
      <c r="I6" s="106"/>
    </row>
    <row r="7" spans="1:9" ht="25.5">
      <c r="A7" s="109" t="s">
        <v>91</v>
      </c>
      <c r="B7" s="68" t="s">
        <v>92</v>
      </c>
      <c r="C7" s="69">
        <v>2000232</v>
      </c>
      <c r="D7" s="69">
        <v>-1084063.1100000001</v>
      </c>
      <c r="E7" s="69">
        <v>81062</v>
      </c>
      <c r="F7" s="69">
        <v>0</v>
      </c>
      <c r="G7" s="69">
        <f t="shared" ref="G7:G26" si="0">SUM(E7-F7)</f>
        <v>81062</v>
      </c>
      <c r="H7" s="69">
        <v>81062</v>
      </c>
      <c r="I7" s="64" t="s">
        <v>401</v>
      </c>
    </row>
    <row r="8" spans="1:9" ht="53.25" customHeight="1">
      <c r="A8" s="109" t="s">
        <v>93</v>
      </c>
      <c r="B8" s="68" t="s">
        <v>94</v>
      </c>
      <c r="C8" s="69">
        <v>7706000</v>
      </c>
      <c r="D8" s="69">
        <v>7585089.71</v>
      </c>
      <c r="E8" s="69">
        <v>343676</v>
      </c>
      <c r="F8" s="69">
        <v>222765.42</v>
      </c>
      <c r="G8" s="69">
        <f t="shared" si="0"/>
        <v>120910.57999999999</v>
      </c>
      <c r="H8" s="69">
        <v>343676</v>
      </c>
      <c r="I8" s="64" t="s">
        <v>402</v>
      </c>
    </row>
    <row r="9" spans="1:9" ht="14.85" customHeight="1">
      <c r="A9" s="109" t="s">
        <v>95</v>
      </c>
      <c r="B9" s="68" t="s">
        <v>96</v>
      </c>
      <c r="C9" s="69">
        <v>548250</v>
      </c>
      <c r="D9" s="69">
        <v>462001.4</v>
      </c>
      <c r="E9" s="69">
        <v>86248</v>
      </c>
      <c r="F9" s="69">
        <v>0</v>
      </c>
      <c r="G9" s="69">
        <f t="shared" si="0"/>
        <v>86248</v>
      </c>
      <c r="H9" s="69">
        <v>86248</v>
      </c>
      <c r="I9" s="64" t="s">
        <v>407</v>
      </c>
    </row>
    <row r="10" spans="1:9" ht="42" customHeight="1">
      <c r="A10" s="109" t="s">
        <v>97</v>
      </c>
      <c r="B10" s="68" t="s">
        <v>98</v>
      </c>
      <c r="C10" s="69">
        <v>2500000</v>
      </c>
      <c r="D10" s="69">
        <v>1816042.89</v>
      </c>
      <c r="E10" s="69">
        <v>789378</v>
      </c>
      <c r="F10" s="69">
        <v>105419.51</v>
      </c>
      <c r="G10" s="69">
        <f t="shared" si="0"/>
        <v>683958.49</v>
      </c>
      <c r="H10" s="69">
        <v>789378</v>
      </c>
      <c r="I10" s="64" t="s">
        <v>403</v>
      </c>
    </row>
    <row r="11" spans="1:9" ht="25.5" customHeight="1">
      <c r="A11" s="109" t="s">
        <v>99</v>
      </c>
      <c r="B11" s="68" t="s">
        <v>100</v>
      </c>
      <c r="C11" s="69">
        <v>500000</v>
      </c>
      <c r="D11" s="69">
        <v>485481</v>
      </c>
      <c r="E11" s="69">
        <v>286549</v>
      </c>
      <c r="F11" s="69">
        <v>272030</v>
      </c>
      <c r="G11" s="69">
        <f t="shared" si="0"/>
        <v>14519</v>
      </c>
      <c r="H11" s="69">
        <v>286549</v>
      </c>
      <c r="I11" s="64" t="s">
        <v>404</v>
      </c>
    </row>
    <row r="12" spans="1:9" ht="38.25" customHeight="1">
      <c r="A12" s="109" t="s">
        <v>101</v>
      </c>
      <c r="B12" s="68" t="s">
        <v>102</v>
      </c>
      <c r="C12" s="69">
        <v>875000</v>
      </c>
      <c r="D12" s="69">
        <v>575288.01</v>
      </c>
      <c r="E12" s="69">
        <v>299712</v>
      </c>
      <c r="F12" s="69">
        <v>0</v>
      </c>
      <c r="G12" s="69">
        <f t="shared" si="0"/>
        <v>299712</v>
      </c>
      <c r="H12" s="69">
        <v>299412</v>
      </c>
      <c r="I12" s="64" t="s">
        <v>405</v>
      </c>
    </row>
    <row r="13" spans="1:9" ht="38.25">
      <c r="A13" s="110" t="s">
        <v>103</v>
      </c>
      <c r="B13" s="68" t="s">
        <v>104</v>
      </c>
      <c r="C13" s="69">
        <v>0</v>
      </c>
      <c r="D13" s="69">
        <v>-122500</v>
      </c>
      <c r="E13" s="69">
        <v>560000</v>
      </c>
      <c r="F13" s="69">
        <v>437500</v>
      </c>
      <c r="G13" s="69">
        <f t="shared" si="0"/>
        <v>122500</v>
      </c>
      <c r="H13" s="69">
        <v>560000</v>
      </c>
      <c r="I13" s="64" t="s">
        <v>405</v>
      </c>
    </row>
    <row r="14" spans="1:9" ht="14.85" customHeight="1">
      <c r="A14" s="110" t="s">
        <v>105</v>
      </c>
      <c r="B14" s="68" t="s">
        <v>106</v>
      </c>
      <c r="C14" s="69">
        <v>0</v>
      </c>
      <c r="D14" s="69">
        <v>0</v>
      </c>
      <c r="E14" s="69">
        <v>2250000</v>
      </c>
      <c r="F14" s="69">
        <v>0</v>
      </c>
      <c r="G14" s="69">
        <f t="shared" si="0"/>
        <v>2250000</v>
      </c>
      <c r="H14" s="69">
        <v>2250000</v>
      </c>
      <c r="I14" s="64" t="s">
        <v>539</v>
      </c>
    </row>
    <row r="15" spans="1:9" ht="51">
      <c r="A15" s="109" t="s">
        <v>107</v>
      </c>
      <c r="B15" s="68" t="s">
        <v>108</v>
      </c>
      <c r="C15" s="69">
        <v>2655000</v>
      </c>
      <c r="D15" s="69">
        <v>1469053.74</v>
      </c>
      <c r="E15" s="69">
        <v>3790932</v>
      </c>
      <c r="F15" s="69">
        <v>1340985.94</v>
      </c>
      <c r="G15" s="69">
        <f t="shared" si="0"/>
        <v>2449946.06</v>
      </c>
      <c r="H15" s="69">
        <v>3790932</v>
      </c>
      <c r="I15" s="64" t="s">
        <v>406</v>
      </c>
    </row>
    <row r="16" spans="1:9" ht="14.85" customHeight="1">
      <c r="A16" s="110" t="s">
        <v>109</v>
      </c>
      <c r="B16" s="68" t="s">
        <v>110</v>
      </c>
      <c r="C16" s="69">
        <v>109233</v>
      </c>
      <c r="D16" s="69">
        <v>101236.48</v>
      </c>
      <c r="E16" s="69">
        <v>7997</v>
      </c>
      <c r="F16" s="69">
        <v>0</v>
      </c>
      <c r="G16" s="69">
        <f t="shared" si="0"/>
        <v>7997</v>
      </c>
      <c r="H16" s="69">
        <v>7997</v>
      </c>
      <c r="I16" s="72" t="s">
        <v>407</v>
      </c>
    </row>
    <row r="17" spans="1:9" ht="38.25">
      <c r="A17" s="110" t="s">
        <v>111</v>
      </c>
      <c r="B17" s="68" t="s">
        <v>112</v>
      </c>
      <c r="C17" s="69">
        <v>200000</v>
      </c>
      <c r="D17" s="69">
        <v>0</v>
      </c>
      <c r="E17" s="69">
        <v>200000</v>
      </c>
      <c r="F17" s="69">
        <v>0</v>
      </c>
      <c r="G17" s="69">
        <f t="shared" si="0"/>
        <v>200000</v>
      </c>
      <c r="H17" s="69">
        <v>200000</v>
      </c>
      <c r="I17" s="65" t="s">
        <v>408</v>
      </c>
    </row>
    <row r="18" spans="1:9" ht="14.85" customHeight="1">
      <c r="A18" s="110" t="s">
        <v>113</v>
      </c>
      <c r="B18" s="68" t="s">
        <v>114</v>
      </c>
      <c r="C18" s="69">
        <v>1000000</v>
      </c>
      <c r="D18" s="69">
        <v>882851.64</v>
      </c>
      <c r="E18" s="69">
        <v>117148</v>
      </c>
      <c r="F18" s="69">
        <v>0</v>
      </c>
      <c r="G18" s="69">
        <f t="shared" si="0"/>
        <v>117148</v>
      </c>
      <c r="H18" s="69">
        <v>117148</v>
      </c>
      <c r="I18" s="72" t="s">
        <v>407</v>
      </c>
    </row>
    <row r="19" spans="1:9" ht="41.25" customHeight="1">
      <c r="A19" s="109" t="s">
        <v>115</v>
      </c>
      <c r="B19" s="68" t="s">
        <v>415</v>
      </c>
      <c r="C19" s="69">
        <v>0</v>
      </c>
      <c r="D19" s="69">
        <v>10122182.390000001</v>
      </c>
      <c r="E19" s="69">
        <v>0</v>
      </c>
      <c r="F19" s="69">
        <v>175965.02</v>
      </c>
      <c r="G19" s="69">
        <f t="shared" si="0"/>
        <v>-175965.02</v>
      </c>
      <c r="H19" s="69">
        <v>0</v>
      </c>
      <c r="I19" s="71" t="s">
        <v>538</v>
      </c>
    </row>
    <row r="20" spans="1:9" ht="14.85" customHeight="1">
      <c r="A20" s="110" t="s">
        <v>116</v>
      </c>
      <c r="B20" s="68" t="s">
        <v>117</v>
      </c>
      <c r="C20" s="69">
        <v>0</v>
      </c>
      <c r="D20" s="69">
        <v>-129816.73</v>
      </c>
      <c r="E20" s="69">
        <v>157524</v>
      </c>
      <c r="F20" s="69">
        <v>27707.3</v>
      </c>
      <c r="G20" s="69">
        <f t="shared" si="0"/>
        <v>129816.7</v>
      </c>
      <c r="H20" s="69">
        <v>129817</v>
      </c>
      <c r="I20" s="72" t="s">
        <v>407</v>
      </c>
    </row>
    <row r="21" spans="1:9" ht="14.85" customHeight="1">
      <c r="A21" s="110" t="s">
        <v>118</v>
      </c>
      <c r="B21" s="68" t="s">
        <v>119</v>
      </c>
      <c r="C21" s="69">
        <v>0</v>
      </c>
      <c r="D21" s="69">
        <v>-57270.78</v>
      </c>
      <c r="E21" s="69">
        <v>245245</v>
      </c>
      <c r="F21" s="69">
        <v>187974.22</v>
      </c>
      <c r="G21" s="69">
        <f t="shared" si="0"/>
        <v>57270.78</v>
      </c>
      <c r="H21" s="69">
        <v>57271</v>
      </c>
      <c r="I21" s="72" t="s">
        <v>407</v>
      </c>
    </row>
    <row r="22" spans="1:9" ht="14.85" customHeight="1">
      <c r="A22" s="110" t="s">
        <v>120</v>
      </c>
      <c r="B22" s="68" t="s">
        <v>121</v>
      </c>
      <c r="C22" s="69">
        <v>0</v>
      </c>
      <c r="D22" s="69">
        <v>0</v>
      </c>
      <c r="E22" s="69">
        <v>350000</v>
      </c>
      <c r="F22" s="69">
        <v>0</v>
      </c>
      <c r="G22" s="69">
        <f t="shared" si="0"/>
        <v>350000</v>
      </c>
      <c r="H22" s="69">
        <v>350000</v>
      </c>
      <c r="I22" s="64" t="s">
        <v>501</v>
      </c>
    </row>
    <row r="23" spans="1:9" ht="14.85" customHeight="1">
      <c r="A23" s="109" t="s">
        <v>122</v>
      </c>
      <c r="B23" s="68" t="s">
        <v>123</v>
      </c>
      <c r="C23" s="69">
        <v>0</v>
      </c>
      <c r="D23" s="69">
        <v>400000</v>
      </c>
      <c r="E23" s="69">
        <v>400000</v>
      </c>
      <c r="F23" s="69">
        <v>400000</v>
      </c>
      <c r="G23" s="69">
        <f t="shared" si="0"/>
        <v>0</v>
      </c>
      <c r="H23" s="69">
        <v>0</v>
      </c>
      <c r="I23" s="64" t="s">
        <v>407</v>
      </c>
    </row>
    <row r="24" spans="1:9" ht="25.5" customHeight="1">
      <c r="A24" s="109" t="s">
        <v>124</v>
      </c>
      <c r="B24" s="68" t="s">
        <v>125</v>
      </c>
      <c r="C24" s="69">
        <v>4900000</v>
      </c>
      <c r="D24" s="69">
        <v>4890036.7</v>
      </c>
      <c r="E24" s="69">
        <v>9963</v>
      </c>
      <c r="F24" s="69">
        <v>0</v>
      </c>
      <c r="G24" s="69">
        <f t="shared" si="0"/>
        <v>9963</v>
      </c>
      <c r="H24" s="69">
        <v>9963</v>
      </c>
      <c r="I24" s="64" t="s">
        <v>502</v>
      </c>
    </row>
    <row r="25" spans="1:9" ht="42.75" customHeight="1">
      <c r="A25" s="109" t="s">
        <v>126</v>
      </c>
      <c r="B25" s="68" t="s">
        <v>127</v>
      </c>
      <c r="C25" s="69">
        <v>714635</v>
      </c>
      <c r="D25" s="69">
        <v>210615.3</v>
      </c>
      <c r="E25" s="69">
        <v>504019</v>
      </c>
      <c r="F25" s="69">
        <v>0</v>
      </c>
      <c r="G25" s="69">
        <f t="shared" si="0"/>
        <v>504019</v>
      </c>
      <c r="H25" s="69">
        <v>504019</v>
      </c>
      <c r="I25" s="64" t="s">
        <v>503</v>
      </c>
    </row>
    <row r="26" spans="1:9" ht="28.5" customHeight="1">
      <c r="A26" s="109" t="s">
        <v>128</v>
      </c>
      <c r="B26" s="68" t="s">
        <v>129</v>
      </c>
      <c r="C26" s="69">
        <v>222000</v>
      </c>
      <c r="D26" s="69">
        <v>125091.75</v>
      </c>
      <c r="E26" s="69">
        <v>96908</v>
      </c>
      <c r="F26" s="69">
        <v>0</v>
      </c>
      <c r="G26" s="69">
        <f t="shared" si="0"/>
        <v>96908</v>
      </c>
      <c r="H26" s="69">
        <v>96908</v>
      </c>
      <c r="I26" s="64" t="s">
        <v>409</v>
      </c>
    </row>
    <row r="27" spans="1:9" ht="14.85" customHeight="1">
      <c r="A27" s="109" t="s">
        <v>130</v>
      </c>
      <c r="B27" s="68" t="s">
        <v>131</v>
      </c>
      <c r="C27" s="69">
        <v>350000</v>
      </c>
      <c r="D27" s="69">
        <v>321171.33</v>
      </c>
      <c r="E27" s="69">
        <v>28829</v>
      </c>
      <c r="F27" s="69">
        <v>0</v>
      </c>
      <c r="G27" s="69">
        <f t="shared" ref="G27:G45" si="1">SUM(E27-F27)</f>
        <v>28829</v>
      </c>
      <c r="H27" s="69">
        <v>28829</v>
      </c>
      <c r="I27" s="64" t="s">
        <v>504</v>
      </c>
    </row>
    <row r="28" spans="1:9" ht="25.5">
      <c r="A28" s="109" t="s">
        <v>132</v>
      </c>
      <c r="B28" s="94" t="s">
        <v>133</v>
      </c>
      <c r="C28" s="69">
        <v>1521305</v>
      </c>
      <c r="D28" s="69">
        <v>1475571.92</v>
      </c>
      <c r="E28" s="69">
        <v>45733</v>
      </c>
      <c r="F28" s="69">
        <v>0</v>
      </c>
      <c r="G28" s="69">
        <f t="shared" si="1"/>
        <v>45733</v>
      </c>
      <c r="H28" s="69">
        <v>0</v>
      </c>
      <c r="I28" s="64" t="s">
        <v>413</v>
      </c>
    </row>
    <row r="29" spans="1:9" ht="25.5">
      <c r="A29" s="109" t="s">
        <v>134</v>
      </c>
      <c r="B29" s="68" t="s">
        <v>135</v>
      </c>
      <c r="C29" s="69">
        <v>200000</v>
      </c>
      <c r="D29" s="69">
        <v>138590.84</v>
      </c>
      <c r="E29" s="69">
        <v>61410</v>
      </c>
      <c r="F29" s="69">
        <v>0</v>
      </c>
      <c r="G29" s="69">
        <f t="shared" si="1"/>
        <v>61410</v>
      </c>
      <c r="H29" s="69">
        <v>0</v>
      </c>
      <c r="I29" s="64" t="s">
        <v>413</v>
      </c>
    </row>
    <row r="30" spans="1:9" ht="25.5">
      <c r="A30" s="109" t="s">
        <v>136</v>
      </c>
      <c r="B30" s="68" t="s">
        <v>137</v>
      </c>
      <c r="C30" s="69">
        <v>1807906</v>
      </c>
      <c r="D30" s="69">
        <v>1644528.25</v>
      </c>
      <c r="E30" s="69">
        <v>174429</v>
      </c>
      <c r="F30" s="69">
        <v>11051</v>
      </c>
      <c r="G30" s="69">
        <f t="shared" si="1"/>
        <v>163378</v>
      </c>
      <c r="H30" s="69">
        <v>200000</v>
      </c>
      <c r="I30" s="64" t="s">
        <v>516</v>
      </c>
    </row>
    <row r="31" spans="1:9" ht="51">
      <c r="A31" s="109" t="s">
        <v>138</v>
      </c>
      <c r="B31" s="68" t="s">
        <v>139</v>
      </c>
      <c r="C31" s="69">
        <v>2500000</v>
      </c>
      <c r="D31" s="69">
        <v>2699520.73</v>
      </c>
      <c r="E31" s="69">
        <v>-199520</v>
      </c>
      <c r="F31" s="69">
        <v>0</v>
      </c>
      <c r="G31" s="69">
        <f t="shared" si="1"/>
        <v>-199520</v>
      </c>
      <c r="H31" s="69">
        <v>0</v>
      </c>
      <c r="I31" s="64" t="s">
        <v>505</v>
      </c>
    </row>
    <row r="32" spans="1:9" ht="14.85" customHeight="1">
      <c r="A32" s="109" t="s">
        <v>140</v>
      </c>
      <c r="B32" s="68" t="s">
        <v>141</v>
      </c>
      <c r="C32" s="69">
        <v>500000</v>
      </c>
      <c r="D32" s="69">
        <v>503966.53</v>
      </c>
      <c r="E32" s="69">
        <v>0</v>
      </c>
      <c r="F32" s="69">
        <v>26301.32</v>
      </c>
      <c r="G32" s="69">
        <f t="shared" si="1"/>
        <v>-26301.32</v>
      </c>
      <c r="H32" s="69">
        <v>0</v>
      </c>
      <c r="I32" s="64" t="s">
        <v>540</v>
      </c>
    </row>
    <row r="33" spans="1:9" ht="28.5" customHeight="1">
      <c r="A33" s="109" t="s">
        <v>142</v>
      </c>
      <c r="B33" s="68" t="s">
        <v>143</v>
      </c>
      <c r="C33" s="69">
        <v>307025</v>
      </c>
      <c r="D33" s="69">
        <v>1847.9</v>
      </c>
      <c r="E33" s="69">
        <v>271227</v>
      </c>
      <c r="F33" s="69">
        <v>0</v>
      </c>
      <c r="G33" s="69">
        <f t="shared" si="1"/>
        <v>271227</v>
      </c>
      <c r="H33" s="69">
        <v>271227</v>
      </c>
      <c r="I33" s="64" t="s">
        <v>506</v>
      </c>
    </row>
    <row r="34" spans="1:9" ht="38.25">
      <c r="A34" s="109" t="s">
        <v>144</v>
      </c>
      <c r="B34" s="68" t="s">
        <v>145</v>
      </c>
      <c r="C34" s="69">
        <v>2058821</v>
      </c>
      <c r="D34" s="69">
        <v>2422196.94</v>
      </c>
      <c r="E34" s="69">
        <v>-363376</v>
      </c>
      <c r="F34" s="69">
        <v>0</v>
      </c>
      <c r="G34" s="69">
        <f t="shared" si="1"/>
        <v>-363376</v>
      </c>
      <c r="H34" s="69">
        <v>-1245000</v>
      </c>
      <c r="I34" s="64" t="s">
        <v>410</v>
      </c>
    </row>
    <row r="35" spans="1:9">
      <c r="A35" s="109" t="s">
        <v>146</v>
      </c>
      <c r="B35" s="68" t="s">
        <v>147</v>
      </c>
      <c r="C35" s="69">
        <v>1941179</v>
      </c>
      <c r="D35" s="69">
        <v>2070262.22</v>
      </c>
      <c r="E35" s="69">
        <v>-129083</v>
      </c>
      <c r="F35" s="69">
        <v>0</v>
      </c>
      <c r="G35" s="69">
        <f t="shared" si="1"/>
        <v>-129083</v>
      </c>
      <c r="H35" s="69">
        <v>0</v>
      </c>
      <c r="I35" s="67" t="s">
        <v>411</v>
      </c>
    </row>
    <row r="36" spans="1:9">
      <c r="A36" s="109" t="s">
        <v>148</v>
      </c>
      <c r="B36" s="68" t="s">
        <v>149</v>
      </c>
      <c r="C36" s="69">
        <v>500000</v>
      </c>
      <c r="D36" s="69">
        <v>0</v>
      </c>
      <c r="E36" s="69">
        <v>500000</v>
      </c>
      <c r="F36" s="69">
        <v>0</v>
      </c>
      <c r="G36" s="69">
        <f t="shared" si="1"/>
        <v>500000</v>
      </c>
      <c r="H36" s="69"/>
      <c r="I36" s="64" t="s">
        <v>537</v>
      </c>
    </row>
    <row r="37" spans="1:9" ht="14.85" customHeight="1">
      <c r="A37" s="110" t="s">
        <v>150</v>
      </c>
      <c r="B37" s="68" t="s">
        <v>151</v>
      </c>
      <c r="C37" s="69">
        <v>5000000</v>
      </c>
      <c r="D37" s="69">
        <v>0</v>
      </c>
      <c r="E37" s="69">
        <v>5000000</v>
      </c>
      <c r="F37" s="69">
        <v>0</v>
      </c>
      <c r="G37" s="69">
        <f t="shared" si="1"/>
        <v>5000000</v>
      </c>
      <c r="H37" s="69"/>
      <c r="I37" s="64" t="s">
        <v>537</v>
      </c>
    </row>
    <row r="38" spans="1:9" ht="66.75" customHeight="1">
      <c r="A38" s="109" t="s">
        <v>152</v>
      </c>
      <c r="B38" s="68" t="s">
        <v>153</v>
      </c>
      <c r="C38" s="69">
        <v>9957000</v>
      </c>
      <c r="D38" s="69">
        <v>12159076.529999999</v>
      </c>
      <c r="E38" s="69">
        <v>-2076305</v>
      </c>
      <c r="F38" s="69">
        <v>125771.44</v>
      </c>
      <c r="G38" s="69">
        <f t="shared" si="1"/>
        <v>-2202076.44</v>
      </c>
      <c r="H38" s="69">
        <v>325000</v>
      </c>
      <c r="I38" s="71" t="s">
        <v>508</v>
      </c>
    </row>
    <row r="39" spans="1:9" ht="14.85" customHeight="1">
      <c r="A39" s="109" t="s">
        <v>154</v>
      </c>
      <c r="B39" s="68" t="s">
        <v>155</v>
      </c>
      <c r="C39" s="69">
        <v>1743000</v>
      </c>
      <c r="D39" s="69">
        <v>3183786.27</v>
      </c>
      <c r="E39" s="69">
        <v>-1440787</v>
      </c>
      <c r="F39" s="69">
        <v>0</v>
      </c>
      <c r="G39" s="69">
        <f t="shared" si="1"/>
        <v>-1440787</v>
      </c>
      <c r="H39" s="69">
        <v>-1440787</v>
      </c>
      <c r="I39" s="72" t="s">
        <v>412</v>
      </c>
    </row>
    <row r="40" spans="1:9" ht="28.5" customHeight="1">
      <c r="A40" s="109" t="s">
        <v>156</v>
      </c>
      <c r="B40" s="68" t="s">
        <v>474</v>
      </c>
      <c r="C40" s="69">
        <v>805334</v>
      </c>
      <c r="D40" s="69">
        <v>766787.99</v>
      </c>
      <c r="E40" s="69">
        <v>38546</v>
      </c>
      <c r="F40" s="69">
        <v>0</v>
      </c>
      <c r="G40" s="69">
        <f t="shared" si="1"/>
        <v>38546</v>
      </c>
      <c r="H40" s="69">
        <v>0</v>
      </c>
      <c r="I40" s="71" t="s">
        <v>475</v>
      </c>
    </row>
    <row r="41" spans="1:9" ht="44.25" customHeight="1">
      <c r="A41" s="110" t="s">
        <v>157</v>
      </c>
      <c r="B41" s="68" t="s">
        <v>158</v>
      </c>
      <c r="C41" s="69">
        <v>2500000</v>
      </c>
      <c r="D41" s="69">
        <v>115690.5</v>
      </c>
      <c r="E41" s="69">
        <v>2390658</v>
      </c>
      <c r="F41" s="69">
        <v>6348.5</v>
      </c>
      <c r="G41" s="69">
        <f t="shared" si="1"/>
        <v>2384309.5</v>
      </c>
      <c r="H41" s="69">
        <v>2384310</v>
      </c>
      <c r="I41" s="64" t="s">
        <v>509</v>
      </c>
    </row>
    <row r="42" spans="1:9" ht="14.85" customHeight="1">
      <c r="A42" s="110" t="s">
        <v>159</v>
      </c>
      <c r="B42" s="68" t="s">
        <v>160</v>
      </c>
      <c r="C42" s="69">
        <v>2100000</v>
      </c>
      <c r="D42" s="69">
        <v>1798742.6</v>
      </c>
      <c r="E42" s="69">
        <v>301258</v>
      </c>
      <c r="F42" s="69">
        <v>0</v>
      </c>
      <c r="G42" s="69">
        <f t="shared" si="1"/>
        <v>301258</v>
      </c>
      <c r="H42" s="69">
        <v>301258</v>
      </c>
      <c r="I42" s="64" t="s">
        <v>413</v>
      </c>
    </row>
    <row r="43" spans="1:9" ht="27.75" customHeight="1">
      <c r="A43" s="110" t="s">
        <v>161</v>
      </c>
      <c r="B43" s="68" t="s">
        <v>162</v>
      </c>
      <c r="C43" s="69">
        <v>0</v>
      </c>
      <c r="D43" s="69">
        <v>2776038.33</v>
      </c>
      <c r="E43" s="69">
        <v>4553362</v>
      </c>
      <c r="F43" s="69">
        <v>2329399.98</v>
      </c>
      <c r="G43" s="69">
        <f t="shared" si="1"/>
        <v>2223962.02</v>
      </c>
      <c r="H43" s="69">
        <v>4553362</v>
      </c>
      <c r="I43" s="64" t="s">
        <v>413</v>
      </c>
    </row>
    <row r="44" spans="1:9">
      <c r="A44" s="110" t="s">
        <v>163</v>
      </c>
      <c r="B44" s="68" t="s">
        <v>164</v>
      </c>
      <c r="C44" s="69">
        <v>409000</v>
      </c>
      <c r="D44" s="69">
        <v>362810.87</v>
      </c>
      <c r="E44" s="69">
        <v>46189</v>
      </c>
      <c r="F44" s="69">
        <v>0</v>
      </c>
      <c r="G44" s="69">
        <f t="shared" si="1"/>
        <v>46189</v>
      </c>
      <c r="H44" s="69">
        <v>46189</v>
      </c>
      <c r="I44" s="64" t="s">
        <v>510</v>
      </c>
    </row>
    <row r="45" spans="1:9" ht="25.5">
      <c r="A45" s="110" t="s">
        <v>165</v>
      </c>
      <c r="B45" s="68" t="s">
        <v>507</v>
      </c>
      <c r="C45" s="69">
        <v>2843200</v>
      </c>
      <c r="D45" s="69">
        <v>2525433.62</v>
      </c>
      <c r="E45" s="69">
        <v>1658297</v>
      </c>
      <c r="F45" s="69">
        <v>1340530.57</v>
      </c>
      <c r="G45" s="69">
        <f t="shared" si="1"/>
        <v>317766.42999999993</v>
      </c>
      <c r="H45" s="69">
        <v>1658297</v>
      </c>
      <c r="I45" s="64" t="s">
        <v>413</v>
      </c>
    </row>
    <row r="46" spans="1:9" ht="42" customHeight="1">
      <c r="A46" s="110" t="s">
        <v>166</v>
      </c>
      <c r="B46" s="68" t="s">
        <v>167</v>
      </c>
      <c r="C46" s="69">
        <v>4900000</v>
      </c>
      <c r="D46" s="69">
        <v>4839591.42</v>
      </c>
      <c r="E46" s="69">
        <v>60409</v>
      </c>
      <c r="F46" s="69">
        <v>0</v>
      </c>
      <c r="G46" s="69">
        <f t="shared" ref="G46:G56" si="2">SUM(E46-F46)</f>
        <v>60409</v>
      </c>
      <c r="H46" s="69">
        <v>60409</v>
      </c>
      <c r="I46" s="64" t="s">
        <v>531</v>
      </c>
    </row>
    <row r="47" spans="1:9" ht="14.85" customHeight="1">
      <c r="A47" s="109" t="s">
        <v>168</v>
      </c>
      <c r="B47" s="68" t="s">
        <v>169</v>
      </c>
      <c r="C47" s="69">
        <v>200000</v>
      </c>
      <c r="D47" s="69">
        <v>60101.25</v>
      </c>
      <c r="E47" s="69">
        <v>139899</v>
      </c>
      <c r="F47" s="69">
        <v>0</v>
      </c>
      <c r="G47" s="69">
        <f t="shared" si="2"/>
        <v>139899</v>
      </c>
      <c r="H47" s="69">
        <v>139899</v>
      </c>
      <c r="I47" s="64" t="s">
        <v>511</v>
      </c>
    </row>
    <row r="48" spans="1:9" ht="27.75" customHeight="1">
      <c r="A48" s="109" t="s">
        <v>170</v>
      </c>
      <c r="B48" s="68" t="s">
        <v>171</v>
      </c>
      <c r="C48" s="69">
        <v>973000</v>
      </c>
      <c r="D48" s="69">
        <v>153029</v>
      </c>
      <c r="E48" s="69">
        <v>973000</v>
      </c>
      <c r="F48" s="69">
        <v>153029</v>
      </c>
      <c r="G48" s="69">
        <f t="shared" si="2"/>
        <v>819971</v>
      </c>
      <c r="H48" s="69">
        <v>819971</v>
      </c>
      <c r="I48" s="64" t="s">
        <v>512</v>
      </c>
    </row>
    <row r="49" spans="1:9" ht="14.85" customHeight="1">
      <c r="A49" s="109" t="s">
        <v>172</v>
      </c>
      <c r="B49" s="68" t="s">
        <v>173</v>
      </c>
      <c r="C49" s="69">
        <v>300000</v>
      </c>
      <c r="D49" s="69">
        <v>201000</v>
      </c>
      <c r="E49" s="69">
        <v>300000</v>
      </c>
      <c r="F49" s="69">
        <v>201000</v>
      </c>
      <c r="G49" s="69">
        <f t="shared" si="2"/>
        <v>99000</v>
      </c>
      <c r="H49" s="69">
        <v>300000</v>
      </c>
      <c r="I49" s="64" t="s">
        <v>511</v>
      </c>
    </row>
    <row r="50" spans="1:9" ht="14.85" customHeight="1">
      <c r="A50" s="109" t="s">
        <v>174</v>
      </c>
      <c r="B50" s="68" t="s">
        <v>175</v>
      </c>
      <c r="C50" s="69">
        <v>500000</v>
      </c>
      <c r="D50" s="69">
        <v>188619.84</v>
      </c>
      <c r="E50" s="69">
        <v>408621</v>
      </c>
      <c r="F50" s="69">
        <v>97241.34</v>
      </c>
      <c r="G50" s="69">
        <f t="shared" si="2"/>
        <v>311379.66000000003</v>
      </c>
      <c r="H50" s="69">
        <v>311380</v>
      </c>
      <c r="I50" s="64" t="s">
        <v>473</v>
      </c>
    </row>
    <row r="51" spans="1:9" ht="14.85" customHeight="1">
      <c r="A51" s="110" t="s">
        <v>176</v>
      </c>
      <c r="B51" s="68" t="s">
        <v>177</v>
      </c>
      <c r="C51" s="69">
        <v>0</v>
      </c>
      <c r="D51" s="69">
        <v>0</v>
      </c>
      <c r="E51" s="69">
        <v>2500000</v>
      </c>
      <c r="F51" s="69">
        <v>0</v>
      </c>
      <c r="G51" s="69">
        <f t="shared" si="2"/>
        <v>2500000</v>
      </c>
      <c r="H51" s="69">
        <v>2500000</v>
      </c>
      <c r="I51" s="71" t="s">
        <v>513</v>
      </c>
    </row>
    <row r="52" spans="1:9" ht="14.85" customHeight="1">
      <c r="A52" s="110" t="s">
        <v>178</v>
      </c>
      <c r="B52" s="68" t="s">
        <v>179</v>
      </c>
      <c r="C52" s="69">
        <v>0</v>
      </c>
      <c r="D52" s="69">
        <v>984297.86</v>
      </c>
      <c r="E52" s="69">
        <v>1973567</v>
      </c>
      <c r="F52" s="69">
        <v>757865.06</v>
      </c>
      <c r="G52" s="69">
        <f t="shared" si="2"/>
        <v>1215701.94</v>
      </c>
      <c r="H52" s="69">
        <v>1973567</v>
      </c>
      <c r="I52" s="71" t="s">
        <v>413</v>
      </c>
    </row>
    <row r="53" spans="1:9" ht="14.85" customHeight="1">
      <c r="A53" s="110" t="s">
        <v>180</v>
      </c>
      <c r="B53" s="68" t="s">
        <v>181</v>
      </c>
      <c r="C53" s="69">
        <v>0</v>
      </c>
      <c r="D53" s="69">
        <v>0</v>
      </c>
      <c r="E53" s="69">
        <v>2700000</v>
      </c>
      <c r="F53" s="69">
        <v>0</v>
      </c>
      <c r="G53" s="69">
        <f t="shared" si="2"/>
        <v>2700000</v>
      </c>
      <c r="H53" s="69">
        <v>2700000</v>
      </c>
      <c r="I53" s="106" t="s">
        <v>514</v>
      </c>
    </row>
    <row r="54" spans="1:9" ht="14.85" customHeight="1">
      <c r="A54" s="110" t="s">
        <v>182</v>
      </c>
      <c r="B54" s="68" t="s">
        <v>183</v>
      </c>
      <c r="C54" s="69">
        <v>0</v>
      </c>
      <c r="D54" s="69">
        <v>0</v>
      </c>
      <c r="E54" s="69">
        <v>2000000</v>
      </c>
      <c r="F54" s="69">
        <v>0</v>
      </c>
      <c r="G54" s="69">
        <f t="shared" si="2"/>
        <v>2000000</v>
      </c>
      <c r="H54" s="69">
        <v>2000000</v>
      </c>
      <c r="I54" s="106" t="s">
        <v>515</v>
      </c>
    </row>
    <row r="55" spans="1:9" ht="14.85" customHeight="1">
      <c r="A55" s="110" t="s">
        <v>184</v>
      </c>
      <c r="B55" s="68" t="s">
        <v>185</v>
      </c>
      <c r="C55" s="69">
        <v>0</v>
      </c>
      <c r="D55" s="69">
        <v>0</v>
      </c>
      <c r="E55" s="69">
        <v>4000000</v>
      </c>
      <c r="F55" s="69">
        <v>0</v>
      </c>
      <c r="G55" s="69">
        <f t="shared" si="2"/>
        <v>4000000</v>
      </c>
      <c r="H55" s="69">
        <v>4000000</v>
      </c>
      <c r="I55" s="106" t="s">
        <v>517</v>
      </c>
    </row>
    <row r="56" spans="1:9" ht="39" customHeight="1">
      <c r="A56" s="110" t="s">
        <v>128</v>
      </c>
      <c r="B56" s="68" t="s">
        <v>414</v>
      </c>
      <c r="C56" s="69">
        <v>0</v>
      </c>
      <c r="D56" s="69">
        <v>0</v>
      </c>
      <c r="E56" s="69">
        <v>4249000</v>
      </c>
      <c r="F56" s="69">
        <v>0</v>
      </c>
      <c r="G56" s="69">
        <f t="shared" si="2"/>
        <v>4249000</v>
      </c>
      <c r="H56" s="69">
        <v>4249000</v>
      </c>
      <c r="I56" s="150" t="s">
        <v>518</v>
      </c>
    </row>
    <row r="57" spans="1:9" ht="14.85" customHeight="1">
      <c r="A57" s="95"/>
      <c r="B57" s="96"/>
      <c r="C57" s="97"/>
      <c r="D57" s="98"/>
      <c r="E57" s="97"/>
      <c r="F57" s="98"/>
      <c r="G57" s="97"/>
      <c r="H57" s="99"/>
      <c r="I57" s="107"/>
    </row>
    <row r="58" spans="1:9" ht="14.85" customHeight="1">
      <c r="A58" s="100"/>
      <c r="B58" s="19" t="s">
        <v>385</v>
      </c>
      <c r="C58" s="101">
        <f t="shared" ref="C58:G58" si="3">SUM(C7:C57)</f>
        <v>67847120</v>
      </c>
      <c r="D58" s="102">
        <f t="shared" si="3"/>
        <v>69123983.129999995</v>
      </c>
      <c r="E58" s="101">
        <f t="shared" si="3"/>
        <v>40741724</v>
      </c>
      <c r="F58" s="102">
        <f t="shared" si="3"/>
        <v>8218885.620000001</v>
      </c>
      <c r="G58" s="101">
        <f t="shared" si="3"/>
        <v>32522838.379999999</v>
      </c>
      <c r="H58" s="102">
        <f>SUM(H7:H56)</f>
        <v>36097291</v>
      </c>
      <c r="I58" s="108"/>
    </row>
    <row r="59" spans="1:9" ht="14.85" customHeight="1">
      <c r="A59" s="66"/>
      <c r="B59" s="66"/>
      <c r="C59" s="66"/>
      <c r="D59" s="66"/>
      <c r="E59" s="66"/>
      <c r="F59" s="66"/>
      <c r="G59" s="66"/>
      <c r="H59" s="66"/>
    </row>
    <row r="60" spans="1:9" ht="14.85" customHeight="1"/>
    <row r="61" spans="1:9" ht="14.85" customHeight="1"/>
    <row r="62" spans="1:9" ht="14.85" customHeight="1"/>
    <row r="63" spans="1:9" ht="14.85" customHeight="1"/>
    <row r="64" spans="1:9" ht="14.85" customHeight="1"/>
    <row r="65" ht="14.85" customHeight="1"/>
    <row r="66" ht="14.85" customHeight="1"/>
    <row r="67" ht="14.85" customHeight="1"/>
    <row r="68" ht="14.85" customHeight="1"/>
  </sheetData>
  <printOptions gridLines="1"/>
  <pageMargins left="0.11811023622047245" right="0" top="0.74803149606299213" bottom="0.74803149606299213" header="0.31496062992125984" footer="0.31496062992125984"/>
  <pageSetup paperSize="9" orientation="landscape" r:id="rId1"/>
  <headerFooter>
    <oddFooter>&amp;LSag 13-4349 / Dok 66787-13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workbookViewId="0">
      <pane ySplit="5" topLeftCell="A34" activePane="bottomLeft" state="frozen"/>
      <selection activeCell="F20" sqref="F20"/>
      <selection pane="bottomLeft" activeCell="B4" sqref="B4"/>
    </sheetView>
  </sheetViews>
  <sheetFormatPr defaultRowHeight="15"/>
  <cols>
    <col min="2" max="2" width="46.28515625" customWidth="1"/>
    <col min="3" max="3" width="11.5703125" hidden="1" customWidth="1"/>
    <col min="4" max="4" width="10.85546875" hidden="1" customWidth="1"/>
    <col min="5" max="5" width="11.42578125" customWidth="1"/>
    <col min="6" max="6" width="10.28515625" customWidth="1"/>
    <col min="7" max="7" width="10.7109375" customWidth="1"/>
    <col min="8" max="8" width="10.42578125" customWidth="1"/>
    <col min="9" max="9" width="30.140625" customWidth="1"/>
  </cols>
  <sheetData>
    <row r="1" spans="1:9">
      <c r="A1" t="s">
        <v>391</v>
      </c>
    </row>
    <row r="3" spans="1:9">
      <c r="A3" s="29" t="s">
        <v>0</v>
      </c>
      <c r="B3" s="30" t="s">
        <v>186</v>
      </c>
      <c r="C3" s="31" t="s">
        <v>2</v>
      </c>
      <c r="D3" s="30" t="s">
        <v>3</v>
      </c>
      <c r="E3" s="32" t="s">
        <v>4</v>
      </c>
      <c r="F3" s="33" t="s">
        <v>5</v>
      </c>
      <c r="G3" s="34" t="s">
        <v>6</v>
      </c>
      <c r="H3" s="35" t="s">
        <v>392</v>
      </c>
      <c r="I3" s="36" t="s">
        <v>394</v>
      </c>
    </row>
    <row r="4" spans="1:9">
      <c r="A4" s="37"/>
      <c r="B4" s="38"/>
      <c r="C4" s="39"/>
      <c r="D4" s="38"/>
      <c r="E4" s="40"/>
      <c r="F4" s="41"/>
      <c r="G4" s="42" t="s">
        <v>10</v>
      </c>
      <c r="H4" s="43" t="s">
        <v>393</v>
      </c>
      <c r="I4" s="44"/>
    </row>
    <row r="5" spans="1:9">
      <c r="A5" s="45"/>
      <c r="B5" s="46"/>
      <c r="C5" s="47" t="s">
        <v>89</v>
      </c>
      <c r="D5" s="46" t="s">
        <v>8</v>
      </c>
      <c r="E5" s="49">
        <v>2013</v>
      </c>
      <c r="F5" s="91" t="s">
        <v>9</v>
      </c>
      <c r="G5" s="91" t="s">
        <v>9</v>
      </c>
      <c r="H5" s="51">
        <v>2013</v>
      </c>
      <c r="I5" s="52"/>
    </row>
    <row r="6" spans="1:9" ht="14.85" customHeight="1">
      <c r="A6" s="2"/>
      <c r="B6" s="3"/>
      <c r="C6" s="4"/>
      <c r="D6" s="4"/>
      <c r="E6" s="4"/>
      <c r="F6" s="3"/>
      <c r="G6" s="4"/>
      <c r="H6" s="3"/>
      <c r="I6" s="10"/>
    </row>
    <row r="7" spans="1:9" ht="14.85" customHeight="1">
      <c r="A7" s="8"/>
      <c r="B7" s="9"/>
      <c r="C7" s="1"/>
      <c r="D7" s="1"/>
      <c r="E7" s="1"/>
      <c r="F7" s="9"/>
      <c r="G7" s="1"/>
      <c r="H7" s="9"/>
      <c r="I7" s="12"/>
    </row>
    <row r="8" spans="1:9" ht="14.85" customHeight="1">
      <c r="A8" s="11" t="s">
        <v>187</v>
      </c>
      <c r="B8" s="16" t="s">
        <v>188</v>
      </c>
      <c r="C8" s="7">
        <v>3300000</v>
      </c>
      <c r="D8" s="7">
        <v>3207723.63</v>
      </c>
      <c r="E8" s="7">
        <v>84167</v>
      </c>
      <c r="F8" s="17">
        <v>0</v>
      </c>
      <c r="G8" s="7">
        <f t="shared" ref="G8:G15" si="0">SUM(E8-F8)</f>
        <v>84167</v>
      </c>
      <c r="H8" s="17">
        <v>84167</v>
      </c>
      <c r="I8" s="12" t="s">
        <v>541</v>
      </c>
    </row>
    <row r="9" spans="1:9" ht="28.5" customHeight="1">
      <c r="A9" s="11" t="s">
        <v>189</v>
      </c>
      <c r="B9" s="16" t="s">
        <v>190</v>
      </c>
      <c r="C9" s="7">
        <v>495000</v>
      </c>
      <c r="D9" s="7">
        <v>462639.57</v>
      </c>
      <c r="E9" s="7">
        <v>32360</v>
      </c>
      <c r="F9" s="17">
        <v>0</v>
      </c>
      <c r="G9" s="7">
        <f t="shared" si="0"/>
        <v>32360</v>
      </c>
      <c r="H9" s="17">
        <v>32360</v>
      </c>
      <c r="I9" s="156" t="s">
        <v>542</v>
      </c>
    </row>
    <row r="10" spans="1:9" ht="30" customHeight="1">
      <c r="A10" s="11" t="s">
        <v>191</v>
      </c>
      <c r="B10" s="16" t="s">
        <v>192</v>
      </c>
      <c r="C10" s="7">
        <v>490000</v>
      </c>
      <c r="D10" s="7">
        <v>498553.68</v>
      </c>
      <c r="E10" s="7">
        <v>146446</v>
      </c>
      <c r="F10" s="17">
        <v>5000</v>
      </c>
      <c r="G10" s="7">
        <f t="shared" si="0"/>
        <v>141446</v>
      </c>
      <c r="H10" s="17">
        <v>140446</v>
      </c>
      <c r="I10" s="156" t="s">
        <v>542</v>
      </c>
    </row>
    <row r="11" spans="1:9" ht="14.85" customHeight="1">
      <c r="A11" s="11" t="s">
        <v>193</v>
      </c>
      <c r="B11" s="16" t="s">
        <v>194</v>
      </c>
      <c r="C11" s="7">
        <v>300000</v>
      </c>
      <c r="D11" s="7">
        <v>300724.92</v>
      </c>
      <c r="E11" s="7">
        <v>0</v>
      </c>
      <c r="F11" s="17">
        <v>504.13</v>
      </c>
      <c r="G11" s="7">
        <f t="shared" si="0"/>
        <v>-504.13</v>
      </c>
      <c r="H11" s="17">
        <v>0</v>
      </c>
      <c r="I11" s="12" t="s">
        <v>543</v>
      </c>
    </row>
    <row r="12" spans="1:9" ht="14.85" customHeight="1">
      <c r="A12" s="11" t="s">
        <v>195</v>
      </c>
      <c r="B12" s="16" t="s">
        <v>196</v>
      </c>
      <c r="C12" s="7">
        <v>360000</v>
      </c>
      <c r="D12" s="7">
        <v>0</v>
      </c>
      <c r="E12" s="7">
        <v>360000</v>
      </c>
      <c r="F12" s="17">
        <v>0</v>
      </c>
      <c r="G12" s="7">
        <f t="shared" si="0"/>
        <v>360000</v>
      </c>
      <c r="H12" s="17">
        <v>360000</v>
      </c>
      <c r="I12" s="12" t="s">
        <v>539</v>
      </c>
    </row>
    <row r="13" spans="1:9" ht="14.85" customHeight="1">
      <c r="A13" s="11" t="s">
        <v>197</v>
      </c>
      <c r="B13" s="16" t="s">
        <v>198</v>
      </c>
      <c r="C13" s="7">
        <v>320000</v>
      </c>
      <c r="D13" s="7">
        <v>248979.82</v>
      </c>
      <c r="E13" s="7">
        <v>-131988</v>
      </c>
      <c r="F13" s="17">
        <v>-203008.14</v>
      </c>
      <c r="G13" s="7">
        <f t="shared" si="0"/>
        <v>71020.140000000014</v>
      </c>
      <c r="H13" s="17">
        <v>-131988</v>
      </c>
      <c r="I13" s="12" t="s">
        <v>539</v>
      </c>
    </row>
    <row r="14" spans="1:9" ht="14.85" customHeight="1">
      <c r="A14" s="11" t="s">
        <v>199</v>
      </c>
      <c r="B14" s="16" t="s">
        <v>200</v>
      </c>
      <c r="C14" s="7">
        <v>1730000</v>
      </c>
      <c r="D14" s="7">
        <v>1512375.17</v>
      </c>
      <c r="E14" s="7">
        <v>217625</v>
      </c>
      <c r="F14" s="17">
        <v>0</v>
      </c>
      <c r="G14" s="7">
        <f t="shared" si="0"/>
        <v>217625</v>
      </c>
      <c r="H14" s="17">
        <v>217625</v>
      </c>
      <c r="I14" s="12" t="s">
        <v>539</v>
      </c>
    </row>
    <row r="15" spans="1:9" ht="14.85" customHeight="1">
      <c r="A15" s="13" t="s">
        <v>201</v>
      </c>
      <c r="B15" s="16" t="s">
        <v>202</v>
      </c>
      <c r="C15" s="7">
        <v>400000</v>
      </c>
      <c r="D15" s="7">
        <v>599243.89</v>
      </c>
      <c r="E15" s="7">
        <v>275756</v>
      </c>
      <c r="F15" s="17">
        <v>0</v>
      </c>
      <c r="G15" s="7">
        <f t="shared" si="0"/>
        <v>275756</v>
      </c>
      <c r="H15" s="17">
        <v>275756</v>
      </c>
      <c r="I15" s="12" t="s">
        <v>539</v>
      </c>
    </row>
    <row r="16" spans="1:9" ht="14.85" customHeight="1">
      <c r="A16" s="11" t="s">
        <v>203</v>
      </c>
      <c r="B16" s="16" t="s">
        <v>204</v>
      </c>
      <c r="C16" s="7">
        <v>268092</v>
      </c>
      <c r="D16" s="7">
        <v>299216.34999999998</v>
      </c>
      <c r="E16" s="7">
        <v>51604</v>
      </c>
      <c r="F16" s="17">
        <v>82728.38</v>
      </c>
      <c r="G16" s="7">
        <f t="shared" ref="G16:G23" si="1">SUM(E16-F16)</f>
        <v>-31124.380000000005</v>
      </c>
      <c r="H16" s="17">
        <v>51604</v>
      </c>
      <c r="I16" s="12" t="s">
        <v>544</v>
      </c>
    </row>
    <row r="17" spans="1:9" ht="14.85" customHeight="1">
      <c r="A17" s="11" t="s">
        <v>205</v>
      </c>
      <c r="B17" s="16" t="s">
        <v>206</v>
      </c>
      <c r="C17" s="7">
        <v>306000</v>
      </c>
      <c r="D17" s="7">
        <v>258014.93</v>
      </c>
      <c r="E17" s="7">
        <v>63759</v>
      </c>
      <c r="F17" s="17">
        <v>15773.8</v>
      </c>
      <c r="G17" s="7">
        <f t="shared" si="1"/>
        <v>47985.2</v>
      </c>
      <c r="H17" s="17">
        <v>63759</v>
      </c>
      <c r="I17" s="12" t="s">
        <v>539</v>
      </c>
    </row>
    <row r="18" spans="1:9" ht="14.85" customHeight="1">
      <c r="A18" s="11" t="s">
        <v>207</v>
      </c>
      <c r="B18" s="16" t="s">
        <v>208</v>
      </c>
      <c r="C18" s="7">
        <v>600000</v>
      </c>
      <c r="D18" s="7">
        <v>568393.31000000006</v>
      </c>
      <c r="E18" s="7">
        <v>44950</v>
      </c>
      <c r="F18" s="17">
        <v>13342.92</v>
      </c>
      <c r="G18" s="7">
        <f t="shared" si="1"/>
        <v>31607.08</v>
      </c>
      <c r="H18" s="17">
        <v>44950</v>
      </c>
      <c r="I18" s="12" t="s">
        <v>539</v>
      </c>
    </row>
    <row r="19" spans="1:9" ht="14.85" customHeight="1">
      <c r="A19" s="11" t="s">
        <v>209</v>
      </c>
      <c r="B19" s="16" t="s">
        <v>210</v>
      </c>
      <c r="C19" s="7">
        <v>287354</v>
      </c>
      <c r="D19" s="7">
        <v>95143.5</v>
      </c>
      <c r="E19" s="7">
        <v>192211</v>
      </c>
      <c r="F19" s="17">
        <v>0</v>
      </c>
      <c r="G19" s="7">
        <f t="shared" si="1"/>
        <v>192211</v>
      </c>
      <c r="H19" s="17">
        <v>192211</v>
      </c>
      <c r="I19" s="12" t="s">
        <v>539</v>
      </c>
    </row>
    <row r="20" spans="1:9" ht="14.85" customHeight="1">
      <c r="A20" s="11" t="s">
        <v>211</v>
      </c>
      <c r="B20" s="16" t="s">
        <v>212</v>
      </c>
      <c r="C20" s="7">
        <v>0</v>
      </c>
      <c r="D20" s="7">
        <v>1005392.1</v>
      </c>
      <c r="E20" s="7">
        <v>9131701</v>
      </c>
      <c r="F20" s="17">
        <v>46222.7</v>
      </c>
      <c r="G20" s="7">
        <f t="shared" si="1"/>
        <v>9085478.3000000007</v>
      </c>
      <c r="H20" s="157" t="s">
        <v>399</v>
      </c>
      <c r="I20" s="12" t="s">
        <v>545</v>
      </c>
    </row>
    <row r="21" spans="1:9" ht="14.85" customHeight="1">
      <c r="A21" s="13" t="s">
        <v>213</v>
      </c>
      <c r="B21" s="16" t="s">
        <v>214</v>
      </c>
      <c r="C21" s="7">
        <v>0</v>
      </c>
      <c r="D21" s="7">
        <v>468109.19</v>
      </c>
      <c r="E21" s="7">
        <v>2800000</v>
      </c>
      <c r="F21" s="17">
        <v>468109.19</v>
      </c>
      <c r="G21" s="7">
        <f t="shared" si="1"/>
        <v>2331890.81</v>
      </c>
      <c r="H21" s="17">
        <v>2800000</v>
      </c>
      <c r="I21" s="12" t="s">
        <v>546</v>
      </c>
    </row>
    <row r="22" spans="1:9" ht="14.85" customHeight="1">
      <c r="A22" s="13" t="s">
        <v>215</v>
      </c>
      <c r="B22" s="16" t="s">
        <v>216</v>
      </c>
      <c r="C22" s="7">
        <v>0</v>
      </c>
      <c r="D22" s="7">
        <v>449110</v>
      </c>
      <c r="E22" s="7">
        <v>2000000</v>
      </c>
      <c r="F22" s="17">
        <v>449110</v>
      </c>
      <c r="G22" s="7">
        <f t="shared" si="1"/>
        <v>1550890</v>
      </c>
      <c r="H22" s="17">
        <v>2000000</v>
      </c>
      <c r="I22" s="12" t="s">
        <v>539</v>
      </c>
    </row>
    <row r="23" spans="1:9" ht="28.5" customHeight="1">
      <c r="A23" s="13" t="s">
        <v>217</v>
      </c>
      <c r="B23" s="16" t="s">
        <v>218</v>
      </c>
      <c r="C23" s="7">
        <v>470000</v>
      </c>
      <c r="D23" s="7">
        <v>580826.06999999995</v>
      </c>
      <c r="E23" s="7">
        <v>-110826</v>
      </c>
      <c r="F23" s="17">
        <v>0</v>
      </c>
      <c r="G23" s="7">
        <f t="shared" si="1"/>
        <v>-110826</v>
      </c>
      <c r="H23" s="17">
        <v>0</v>
      </c>
      <c r="I23" s="57" t="s">
        <v>547</v>
      </c>
    </row>
    <row r="24" spans="1:9" ht="14.85" customHeight="1">
      <c r="A24" s="11" t="s">
        <v>219</v>
      </c>
      <c r="B24" s="16" t="s">
        <v>220</v>
      </c>
      <c r="C24" s="7">
        <v>26000</v>
      </c>
      <c r="D24" s="7">
        <v>33800</v>
      </c>
      <c r="E24" s="7">
        <v>0</v>
      </c>
      <c r="F24" s="17">
        <v>7800</v>
      </c>
      <c r="G24" s="7">
        <f t="shared" ref="G24:G37" si="2">SUM(E24-F24)</f>
        <v>-7800</v>
      </c>
      <c r="H24" s="17">
        <v>0</v>
      </c>
      <c r="I24" s="12" t="s">
        <v>543</v>
      </c>
    </row>
    <row r="25" spans="1:9" ht="14.85" customHeight="1">
      <c r="A25" s="11" t="s">
        <v>221</v>
      </c>
      <c r="B25" s="16" t="s">
        <v>222</v>
      </c>
      <c r="C25" s="7">
        <v>54700</v>
      </c>
      <c r="D25" s="7">
        <v>0</v>
      </c>
      <c r="E25" s="7">
        <v>54700</v>
      </c>
      <c r="F25" s="17">
        <v>0</v>
      </c>
      <c r="G25" s="7">
        <f t="shared" si="2"/>
        <v>54700</v>
      </c>
      <c r="H25" s="17">
        <v>54700</v>
      </c>
      <c r="I25" s="12" t="s">
        <v>539</v>
      </c>
    </row>
    <row r="26" spans="1:9" ht="14.85" customHeight="1">
      <c r="A26" s="11" t="s">
        <v>223</v>
      </c>
      <c r="B26" s="16" t="s">
        <v>224</v>
      </c>
      <c r="C26" s="7">
        <v>738500</v>
      </c>
      <c r="D26" s="7">
        <v>74882.070000000007</v>
      </c>
      <c r="E26" s="7">
        <v>663618</v>
      </c>
      <c r="F26" s="17">
        <v>0</v>
      </c>
      <c r="G26" s="7">
        <f t="shared" si="2"/>
        <v>663618</v>
      </c>
      <c r="H26" s="17">
        <v>663618</v>
      </c>
      <c r="I26" s="12" t="s">
        <v>539</v>
      </c>
    </row>
    <row r="27" spans="1:9" ht="14.85" customHeight="1">
      <c r="A27" s="13" t="s">
        <v>225</v>
      </c>
      <c r="B27" s="16" t="s">
        <v>226</v>
      </c>
      <c r="C27" s="7">
        <v>0</v>
      </c>
      <c r="D27" s="7">
        <v>388812.5</v>
      </c>
      <c r="E27" s="7">
        <v>567000</v>
      </c>
      <c r="F27" s="17">
        <v>388812.5</v>
      </c>
      <c r="G27" s="7">
        <f t="shared" si="2"/>
        <v>178187.5</v>
      </c>
      <c r="H27" s="17">
        <v>567000</v>
      </c>
      <c r="I27" s="12" t="s">
        <v>539</v>
      </c>
    </row>
    <row r="28" spans="1:9" ht="14.85" customHeight="1">
      <c r="A28" s="11" t="s">
        <v>227</v>
      </c>
      <c r="B28" s="16" t="s">
        <v>228</v>
      </c>
      <c r="C28" s="7">
        <v>0</v>
      </c>
      <c r="D28" s="7">
        <v>0</v>
      </c>
      <c r="E28" s="7">
        <v>186000</v>
      </c>
      <c r="F28" s="17">
        <v>0</v>
      </c>
      <c r="G28" s="7">
        <f t="shared" si="2"/>
        <v>186000</v>
      </c>
      <c r="H28" s="17">
        <v>186000</v>
      </c>
      <c r="I28" s="12" t="s">
        <v>539</v>
      </c>
    </row>
    <row r="29" spans="1:9" ht="14.85" customHeight="1">
      <c r="A29" s="11" t="s">
        <v>229</v>
      </c>
      <c r="B29" s="16" t="s">
        <v>230</v>
      </c>
      <c r="C29" s="7">
        <v>304000</v>
      </c>
      <c r="D29" s="7">
        <v>186552.36</v>
      </c>
      <c r="E29" s="7">
        <v>163549</v>
      </c>
      <c r="F29" s="17">
        <v>46101.599999999999</v>
      </c>
      <c r="G29" s="7">
        <f t="shared" si="2"/>
        <v>117447.4</v>
      </c>
      <c r="H29" s="17">
        <v>163549</v>
      </c>
      <c r="I29" s="12" t="s">
        <v>539</v>
      </c>
    </row>
    <row r="30" spans="1:9" ht="14.85" customHeight="1">
      <c r="A30" s="13" t="s">
        <v>231</v>
      </c>
      <c r="B30" s="16" t="s">
        <v>232</v>
      </c>
      <c r="C30" s="7">
        <v>0</v>
      </c>
      <c r="D30" s="7">
        <v>0</v>
      </c>
      <c r="E30" s="7">
        <v>500000</v>
      </c>
      <c r="F30" s="17">
        <v>0</v>
      </c>
      <c r="G30" s="7">
        <f t="shared" si="2"/>
        <v>500000</v>
      </c>
      <c r="H30" s="17">
        <v>500000</v>
      </c>
      <c r="I30" s="12" t="s">
        <v>539</v>
      </c>
    </row>
    <row r="31" spans="1:9" ht="14.85" customHeight="1">
      <c r="A31" s="13" t="s">
        <v>233</v>
      </c>
      <c r="B31" s="16" t="s">
        <v>234</v>
      </c>
      <c r="C31" s="7">
        <v>15934049</v>
      </c>
      <c r="D31" s="7">
        <v>16089285.33</v>
      </c>
      <c r="E31" s="7">
        <v>0</v>
      </c>
      <c r="F31" s="17">
        <v>155238</v>
      </c>
      <c r="G31" s="7">
        <f t="shared" si="2"/>
        <v>-155238</v>
      </c>
      <c r="H31" s="17">
        <v>0</v>
      </c>
      <c r="I31" s="12" t="s">
        <v>548</v>
      </c>
    </row>
    <row r="32" spans="1:9" ht="14.85" customHeight="1">
      <c r="A32" s="11" t="s">
        <v>235</v>
      </c>
      <c r="B32" s="16" t="s">
        <v>236</v>
      </c>
      <c r="C32" s="7">
        <v>3000000</v>
      </c>
      <c r="D32" s="7">
        <v>2670911.36</v>
      </c>
      <c r="E32" s="7">
        <v>298250</v>
      </c>
      <c r="F32" s="17">
        <v>44160</v>
      </c>
      <c r="G32" s="7">
        <f t="shared" si="2"/>
        <v>254090</v>
      </c>
      <c r="H32" s="17">
        <v>298250</v>
      </c>
      <c r="I32" s="12" t="s">
        <v>541</v>
      </c>
    </row>
    <row r="33" spans="1:9" ht="15.75" customHeight="1">
      <c r="A33" s="11" t="s">
        <v>237</v>
      </c>
      <c r="B33" s="9" t="s">
        <v>238</v>
      </c>
      <c r="C33" s="7">
        <v>7962287</v>
      </c>
      <c r="D33" s="7">
        <v>8025354.7300000004</v>
      </c>
      <c r="E33" s="7">
        <v>-43913</v>
      </c>
      <c r="F33" s="17">
        <v>19155</v>
      </c>
      <c r="G33" s="7">
        <f t="shared" si="2"/>
        <v>-63068</v>
      </c>
      <c r="H33" s="17">
        <v>0</v>
      </c>
      <c r="I33" s="57" t="s">
        <v>549</v>
      </c>
    </row>
    <row r="34" spans="1:9" ht="14.85" customHeight="1">
      <c r="A34" s="11" t="s">
        <v>239</v>
      </c>
      <c r="B34" s="16" t="s">
        <v>240</v>
      </c>
      <c r="C34" s="7">
        <v>17012713</v>
      </c>
      <c r="D34" s="7">
        <v>17118938.609999999</v>
      </c>
      <c r="E34" s="7">
        <v>-104381</v>
      </c>
      <c r="F34" s="17">
        <v>1845</v>
      </c>
      <c r="G34" s="7">
        <f t="shared" si="2"/>
        <v>-106226</v>
      </c>
      <c r="H34" s="17">
        <v>0</v>
      </c>
      <c r="I34" s="12" t="s">
        <v>549</v>
      </c>
    </row>
    <row r="35" spans="1:9" ht="15" customHeight="1">
      <c r="A35" s="11" t="s">
        <v>241</v>
      </c>
      <c r="B35" s="16" t="s">
        <v>242</v>
      </c>
      <c r="C35" s="7">
        <v>45000</v>
      </c>
      <c r="D35" s="7">
        <v>10306.75</v>
      </c>
      <c r="E35" s="7">
        <v>34693</v>
      </c>
      <c r="F35" s="17">
        <v>0</v>
      </c>
      <c r="G35" s="7">
        <f t="shared" si="2"/>
        <v>34693</v>
      </c>
      <c r="H35" s="17">
        <v>34693</v>
      </c>
      <c r="I35" s="12" t="s">
        <v>541</v>
      </c>
    </row>
    <row r="36" spans="1:9">
      <c r="A36" s="13" t="s">
        <v>243</v>
      </c>
      <c r="B36" s="16" t="s">
        <v>244</v>
      </c>
      <c r="C36" s="7">
        <v>25200</v>
      </c>
      <c r="D36" s="7">
        <v>31366.83</v>
      </c>
      <c r="E36" s="7">
        <v>-25200</v>
      </c>
      <c r="F36" s="17">
        <v>6166.83</v>
      </c>
      <c r="G36" s="7">
        <f t="shared" si="2"/>
        <v>-31366.83</v>
      </c>
      <c r="H36" s="17">
        <v>-2520</v>
      </c>
      <c r="I36" s="12" t="s">
        <v>541</v>
      </c>
    </row>
    <row r="37" spans="1:9">
      <c r="A37" s="11" t="s">
        <v>245</v>
      </c>
      <c r="B37" s="16" t="s">
        <v>246</v>
      </c>
      <c r="C37" s="7">
        <v>831213</v>
      </c>
      <c r="D37" s="7">
        <v>843860.03</v>
      </c>
      <c r="E37" s="7">
        <v>138557</v>
      </c>
      <c r="F37" s="17">
        <v>151204</v>
      </c>
      <c r="G37" s="7">
        <f t="shared" si="2"/>
        <v>-12647</v>
      </c>
      <c r="H37" s="17">
        <v>138557</v>
      </c>
      <c r="I37" s="12" t="s">
        <v>541</v>
      </c>
    </row>
    <row r="38" spans="1:9">
      <c r="A38" s="11" t="s">
        <v>247</v>
      </c>
      <c r="B38" s="16" t="s">
        <v>248</v>
      </c>
      <c r="C38" s="7">
        <v>231282</v>
      </c>
      <c r="D38" s="7">
        <v>213208.32000000001</v>
      </c>
      <c r="E38" s="7">
        <v>18074</v>
      </c>
      <c r="F38" s="17">
        <v>0</v>
      </c>
      <c r="G38" s="7">
        <f t="shared" ref="G38:G45" si="3">SUM(E38-F38)</f>
        <v>18074</v>
      </c>
      <c r="H38" s="17">
        <v>18074</v>
      </c>
      <c r="I38" s="12" t="s">
        <v>541</v>
      </c>
    </row>
    <row r="39" spans="1:9">
      <c r="A39" s="11" t="s">
        <v>249</v>
      </c>
      <c r="B39" s="16" t="s">
        <v>250</v>
      </c>
      <c r="C39" s="7">
        <v>35000</v>
      </c>
      <c r="D39" s="7">
        <v>56936.5</v>
      </c>
      <c r="E39" s="7">
        <v>35000</v>
      </c>
      <c r="F39" s="17">
        <v>56936.5</v>
      </c>
      <c r="G39" s="7">
        <f t="shared" si="3"/>
        <v>-21936.5</v>
      </c>
      <c r="H39" s="17">
        <v>35000</v>
      </c>
      <c r="I39" s="12" t="s">
        <v>541</v>
      </c>
    </row>
    <row r="40" spans="1:9">
      <c r="A40" s="11" t="s">
        <v>251</v>
      </c>
      <c r="B40" s="16" t="s">
        <v>252</v>
      </c>
      <c r="C40" s="7">
        <v>110000</v>
      </c>
      <c r="D40" s="7">
        <v>36050.050000000003</v>
      </c>
      <c r="E40" s="7">
        <v>75000</v>
      </c>
      <c r="F40" s="17">
        <v>1050</v>
      </c>
      <c r="G40" s="7">
        <f t="shared" si="3"/>
        <v>73950</v>
      </c>
      <c r="H40" s="17">
        <v>75000</v>
      </c>
      <c r="I40" s="12" t="s">
        <v>541</v>
      </c>
    </row>
    <row r="41" spans="1:9">
      <c r="A41" s="11" t="s">
        <v>253</v>
      </c>
      <c r="B41" s="16" t="s">
        <v>254</v>
      </c>
      <c r="C41" s="7">
        <v>75000</v>
      </c>
      <c r="D41" s="7">
        <v>0</v>
      </c>
      <c r="E41" s="7">
        <v>75000</v>
      </c>
      <c r="F41" s="17">
        <v>0</v>
      </c>
      <c r="G41" s="7">
        <f t="shared" si="3"/>
        <v>75000</v>
      </c>
      <c r="H41" s="17">
        <v>75000</v>
      </c>
      <c r="I41" s="12" t="s">
        <v>541</v>
      </c>
    </row>
    <row r="42" spans="1:9">
      <c r="A42" s="13" t="s">
        <v>255</v>
      </c>
      <c r="B42" s="9" t="s">
        <v>256</v>
      </c>
      <c r="C42" s="7">
        <v>148800</v>
      </c>
      <c r="D42" s="7">
        <v>154407.85999999999</v>
      </c>
      <c r="E42" s="7">
        <v>0</v>
      </c>
      <c r="F42" s="17">
        <v>6584.8</v>
      </c>
      <c r="G42" s="7">
        <f t="shared" si="3"/>
        <v>-6584.8</v>
      </c>
      <c r="H42" s="17">
        <v>0</v>
      </c>
      <c r="I42" s="12" t="s">
        <v>543</v>
      </c>
    </row>
    <row r="43" spans="1:9">
      <c r="A43" s="13" t="s">
        <v>257</v>
      </c>
      <c r="B43" s="9" t="s">
        <v>258</v>
      </c>
      <c r="C43" s="7">
        <v>148800</v>
      </c>
      <c r="D43" s="7">
        <v>136559.34</v>
      </c>
      <c r="E43" s="7">
        <v>12857</v>
      </c>
      <c r="F43" s="17">
        <v>616.37</v>
      </c>
      <c r="G43" s="7">
        <f t="shared" si="3"/>
        <v>12240.63</v>
      </c>
      <c r="H43" s="17">
        <v>12857</v>
      </c>
      <c r="I43" s="12" t="s">
        <v>541</v>
      </c>
    </row>
    <row r="44" spans="1:9">
      <c r="A44" s="13" t="s">
        <v>259</v>
      </c>
      <c r="B44" s="9" t="s">
        <v>260</v>
      </c>
      <c r="C44" s="7">
        <v>0</v>
      </c>
      <c r="D44" s="7">
        <v>0</v>
      </c>
      <c r="E44" s="7">
        <v>153000</v>
      </c>
      <c r="F44" s="17">
        <v>0</v>
      </c>
      <c r="G44" s="7">
        <f t="shared" si="3"/>
        <v>153000</v>
      </c>
      <c r="H44" s="17">
        <v>153000</v>
      </c>
      <c r="I44" s="12" t="s">
        <v>541</v>
      </c>
    </row>
    <row r="45" spans="1:9">
      <c r="A45" s="13" t="s">
        <v>261</v>
      </c>
      <c r="B45" s="9" t="s">
        <v>262</v>
      </c>
      <c r="C45" s="7">
        <v>0</v>
      </c>
      <c r="D45" s="7">
        <v>0</v>
      </c>
      <c r="E45" s="7">
        <v>1800000</v>
      </c>
      <c r="F45" s="17">
        <v>0</v>
      </c>
      <c r="G45" s="7">
        <f t="shared" si="3"/>
        <v>1800000</v>
      </c>
      <c r="H45" s="17">
        <v>1800000</v>
      </c>
      <c r="I45" s="12" t="s">
        <v>541</v>
      </c>
    </row>
    <row r="46" spans="1:9">
      <c r="A46" s="11" t="s">
        <v>263</v>
      </c>
      <c r="B46" s="9" t="s">
        <v>264</v>
      </c>
      <c r="C46" s="7">
        <v>68500</v>
      </c>
      <c r="D46" s="7">
        <v>50050</v>
      </c>
      <c r="E46" s="7">
        <v>18450</v>
      </c>
      <c r="F46" s="17">
        <v>0</v>
      </c>
      <c r="G46" s="7">
        <f>SUM(E46-F46)</f>
        <v>18450</v>
      </c>
      <c r="H46" s="17">
        <v>18450</v>
      </c>
      <c r="I46" s="12" t="s">
        <v>541</v>
      </c>
    </row>
    <row r="47" spans="1:9">
      <c r="A47" s="11" t="s">
        <v>265</v>
      </c>
      <c r="B47" s="9" t="s">
        <v>266</v>
      </c>
      <c r="C47" s="7">
        <v>822200</v>
      </c>
      <c r="D47" s="7">
        <v>753367.14</v>
      </c>
      <c r="E47" s="7">
        <v>75321</v>
      </c>
      <c r="F47" s="17">
        <v>6488.12</v>
      </c>
      <c r="G47" s="7">
        <f>SUM(E47-F47)</f>
        <v>68832.88</v>
      </c>
      <c r="H47" s="17">
        <v>75321</v>
      </c>
      <c r="I47" s="12" t="s">
        <v>541</v>
      </c>
    </row>
    <row r="48" spans="1:9">
      <c r="A48" s="11" t="s">
        <v>267</v>
      </c>
      <c r="B48" s="9" t="s">
        <v>268</v>
      </c>
      <c r="C48" s="7">
        <v>355563</v>
      </c>
      <c r="D48" s="7">
        <v>406662.25</v>
      </c>
      <c r="E48" s="7">
        <v>53677</v>
      </c>
      <c r="F48" s="17">
        <v>104776</v>
      </c>
      <c r="G48" s="7">
        <f>SUM(E48-F48)</f>
        <v>-51099</v>
      </c>
      <c r="H48" s="17">
        <v>53677</v>
      </c>
      <c r="I48" s="12" t="s">
        <v>550</v>
      </c>
    </row>
    <row r="49" spans="1:9">
      <c r="A49" s="20"/>
      <c r="B49" s="3"/>
      <c r="C49" s="21"/>
      <c r="D49" s="21"/>
      <c r="E49" s="21"/>
      <c r="F49" s="22"/>
      <c r="G49" s="21"/>
      <c r="H49" s="3"/>
      <c r="I49" s="10"/>
    </row>
    <row r="50" spans="1:9">
      <c r="A50" s="5"/>
      <c r="B50" s="19" t="s">
        <v>385</v>
      </c>
      <c r="C50" s="14">
        <f t="shared" ref="C50:G50" si="4">SUM(C8:C48)</f>
        <v>57255253</v>
      </c>
      <c r="D50" s="14">
        <f t="shared" si="4"/>
        <v>57835758.160000004</v>
      </c>
      <c r="E50" s="14">
        <f t="shared" si="4"/>
        <v>19907017</v>
      </c>
      <c r="F50" s="18">
        <f t="shared" si="4"/>
        <v>1874717.7000000004</v>
      </c>
      <c r="G50" s="14">
        <f t="shared" si="4"/>
        <v>18032299.300000001</v>
      </c>
      <c r="H50" s="18">
        <f>SUM(H8:H48)</f>
        <v>11051116</v>
      </c>
      <c r="I50" s="15"/>
    </row>
    <row r="51" spans="1:9">
      <c r="A51" s="1"/>
      <c r="B51" s="1"/>
      <c r="C51" s="1"/>
      <c r="D51" s="1"/>
      <c r="E51" s="1"/>
      <c r="F51" s="1"/>
      <c r="G51" s="1"/>
      <c r="H51" s="1"/>
    </row>
  </sheetData>
  <printOptions gridLines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&amp;LSag 13-4349 / Dok 66787-13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workbookViewId="0">
      <pane ySplit="5" topLeftCell="A6" activePane="bottomLeft" state="frozen"/>
      <selection activeCell="F20" sqref="F20"/>
      <selection pane="bottomLeft" activeCell="F20" sqref="F20"/>
    </sheetView>
  </sheetViews>
  <sheetFormatPr defaultRowHeight="15"/>
  <cols>
    <col min="1" max="1" width="7.7109375" customWidth="1"/>
    <col min="2" max="2" width="46.28515625" customWidth="1"/>
    <col min="3" max="3" width="11.5703125" hidden="1" customWidth="1"/>
    <col min="4" max="4" width="10.85546875" hidden="1" customWidth="1"/>
    <col min="5" max="5" width="11.42578125" customWidth="1"/>
    <col min="6" max="6" width="10.28515625" customWidth="1"/>
    <col min="7" max="7" width="10.7109375" customWidth="1"/>
    <col min="8" max="8" width="10.42578125" style="53" customWidth="1"/>
    <col min="9" max="9" width="32.85546875" customWidth="1"/>
  </cols>
  <sheetData>
    <row r="1" spans="1:9">
      <c r="A1" t="s">
        <v>391</v>
      </c>
    </row>
    <row r="3" spans="1:9">
      <c r="A3" s="29" t="s">
        <v>0</v>
      </c>
      <c r="B3" s="30" t="s">
        <v>269</v>
      </c>
      <c r="C3" s="31" t="s">
        <v>2</v>
      </c>
      <c r="D3" s="30" t="s">
        <v>3</v>
      </c>
      <c r="E3" s="32" t="s">
        <v>4</v>
      </c>
      <c r="F3" s="33" t="s">
        <v>5</v>
      </c>
      <c r="G3" s="34" t="s">
        <v>6</v>
      </c>
      <c r="H3" s="54" t="s">
        <v>392</v>
      </c>
      <c r="I3" s="36" t="s">
        <v>394</v>
      </c>
    </row>
    <row r="4" spans="1:9">
      <c r="A4" s="37"/>
      <c r="B4" s="38"/>
      <c r="C4" s="39"/>
      <c r="D4" s="38"/>
      <c r="E4" s="40"/>
      <c r="F4" s="41"/>
      <c r="G4" s="42" t="s">
        <v>10</v>
      </c>
      <c r="H4" s="55" t="s">
        <v>393</v>
      </c>
      <c r="I4" s="44"/>
    </row>
    <row r="5" spans="1:9">
      <c r="A5" s="45"/>
      <c r="B5" s="46"/>
      <c r="C5" s="47" t="s">
        <v>89</v>
      </c>
      <c r="D5" s="46" t="s">
        <v>8</v>
      </c>
      <c r="E5" s="49">
        <v>2013</v>
      </c>
      <c r="F5" s="91" t="s">
        <v>9</v>
      </c>
      <c r="G5" s="91" t="s">
        <v>9</v>
      </c>
      <c r="H5" s="56">
        <v>2013</v>
      </c>
      <c r="I5" s="52"/>
    </row>
    <row r="6" spans="1:9" ht="14.85" customHeight="1">
      <c r="A6" s="2"/>
      <c r="B6" s="3"/>
      <c r="C6" s="4"/>
      <c r="D6" s="4"/>
      <c r="E6" s="4"/>
      <c r="F6" s="3"/>
      <c r="G6" s="4"/>
      <c r="H6" s="22"/>
      <c r="I6" s="10"/>
    </row>
    <row r="7" spans="1:9" ht="14.85" customHeight="1">
      <c r="A7" s="8"/>
      <c r="B7" s="9"/>
      <c r="C7" s="1"/>
      <c r="D7" s="1"/>
      <c r="E7" s="1"/>
      <c r="F7" s="9"/>
      <c r="G7" s="1"/>
      <c r="H7" s="17"/>
      <c r="I7" s="12"/>
    </row>
    <row r="8" spans="1:9" ht="57" customHeight="1">
      <c r="A8" s="58" t="s">
        <v>270</v>
      </c>
      <c r="B8" s="59" t="s">
        <v>271</v>
      </c>
      <c r="C8" s="60">
        <v>1574167</v>
      </c>
      <c r="D8" s="60">
        <v>91174.44</v>
      </c>
      <c r="E8" s="60">
        <v>1564049</v>
      </c>
      <c r="F8" s="61">
        <v>81056.490000000005</v>
      </c>
      <c r="G8" s="60">
        <f t="shared" ref="G8:G15" si="0">SUM(E8-F8)</f>
        <v>1482992.51</v>
      </c>
      <c r="H8" s="61">
        <v>1564049</v>
      </c>
      <c r="I8" s="57" t="s">
        <v>395</v>
      </c>
    </row>
    <row r="9" spans="1:9" ht="14.85" customHeight="1">
      <c r="A9" s="23" t="s">
        <v>272</v>
      </c>
      <c r="B9" s="9" t="s">
        <v>273</v>
      </c>
      <c r="C9" s="7">
        <v>290000</v>
      </c>
      <c r="D9" s="7">
        <v>274018.95</v>
      </c>
      <c r="E9" s="7">
        <v>10584</v>
      </c>
      <c r="F9" s="17">
        <v>-5396.55</v>
      </c>
      <c r="G9" s="7">
        <f t="shared" si="0"/>
        <v>15980.55</v>
      </c>
      <c r="H9" s="17">
        <v>10584</v>
      </c>
      <c r="I9" s="12" t="s">
        <v>396</v>
      </c>
    </row>
    <row r="10" spans="1:9" ht="14.85" customHeight="1">
      <c r="A10" s="13" t="s">
        <v>274</v>
      </c>
      <c r="B10" s="9" t="s">
        <v>275</v>
      </c>
      <c r="C10" s="7">
        <v>1115404</v>
      </c>
      <c r="D10" s="7">
        <v>1003935.91</v>
      </c>
      <c r="E10" s="7">
        <v>111423</v>
      </c>
      <c r="F10" s="17">
        <v>0</v>
      </c>
      <c r="G10" s="7">
        <f t="shared" si="0"/>
        <v>111423</v>
      </c>
      <c r="H10" s="17">
        <v>111423</v>
      </c>
      <c r="I10" s="12" t="s">
        <v>396</v>
      </c>
    </row>
    <row r="11" spans="1:9" ht="28.5" customHeight="1">
      <c r="A11" s="62" t="s">
        <v>276</v>
      </c>
      <c r="B11" s="59" t="s">
        <v>277</v>
      </c>
      <c r="C11" s="60">
        <v>0</v>
      </c>
      <c r="D11" s="60">
        <v>415000</v>
      </c>
      <c r="E11" s="60">
        <v>500000</v>
      </c>
      <c r="F11" s="61">
        <v>415000</v>
      </c>
      <c r="G11" s="60">
        <f t="shared" si="0"/>
        <v>85000</v>
      </c>
      <c r="H11" s="61">
        <v>415000</v>
      </c>
      <c r="I11" s="57" t="s">
        <v>397</v>
      </c>
    </row>
    <row r="12" spans="1:9" ht="27" customHeight="1">
      <c r="A12" s="62" t="s">
        <v>278</v>
      </c>
      <c r="B12" s="59" t="s">
        <v>279</v>
      </c>
      <c r="C12" s="60">
        <v>0</v>
      </c>
      <c r="D12" s="60">
        <v>440500</v>
      </c>
      <c r="E12" s="60">
        <v>500000</v>
      </c>
      <c r="F12" s="61">
        <v>440500</v>
      </c>
      <c r="G12" s="60">
        <f t="shared" si="0"/>
        <v>59500</v>
      </c>
      <c r="H12" s="61">
        <v>440500</v>
      </c>
      <c r="I12" s="57" t="s">
        <v>397</v>
      </c>
    </row>
    <row r="13" spans="1:9" ht="14.85" customHeight="1">
      <c r="A13" s="13" t="s">
        <v>280</v>
      </c>
      <c r="B13" s="9" t="s">
        <v>281</v>
      </c>
      <c r="C13" s="7">
        <v>117176</v>
      </c>
      <c r="D13" s="7">
        <v>55317.17</v>
      </c>
      <c r="E13" s="7">
        <v>64402</v>
      </c>
      <c r="F13" s="17">
        <v>2543.5700000000002</v>
      </c>
      <c r="G13" s="7">
        <f t="shared" si="0"/>
        <v>61858.43</v>
      </c>
      <c r="H13" s="17">
        <v>64402</v>
      </c>
      <c r="I13" s="12" t="s">
        <v>398</v>
      </c>
    </row>
    <row r="14" spans="1:9" ht="14.85" customHeight="1">
      <c r="A14" s="13" t="s">
        <v>282</v>
      </c>
      <c r="B14" s="9" t="s">
        <v>283</v>
      </c>
      <c r="C14" s="7">
        <v>400000</v>
      </c>
      <c r="D14" s="7">
        <v>0</v>
      </c>
      <c r="E14" s="7">
        <v>400000</v>
      </c>
      <c r="F14" s="17">
        <v>0</v>
      </c>
      <c r="G14" s="7">
        <f t="shared" si="0"/>
        <v>400000</v>
      </c>
      <c r="H14" s="63" t="s">
        <v>399</v>
      </c>
      <c r="I14" s="12" t="s">
        <v>400</v>
      </c>
    </row>
    <row r="15" spans="1:9" ht="14.85" customHeight="1">
      <c r="A15" s="13" t="s">
        <v>284</v>
      </c>
      <c r="B15" s="9" t="s">
        <v>285</v>
      </c>
      <c r="C15" s="7">
        <v>469096</v>
      </c>
      <c r="D15" s="7">
        <v>1632</v>
      </c>
      <c r="E15" s="7">
        <v>967464</v>
      </c>
      <c r="F15" s="17">
        <v>0</v>
      </c>
      <c r="G15" s="7">
        <f t="shared" si="0"/>
        <v>967464</v>
      </c>
      <c r="H15" s="63" t="s">
        <v>399</v>
      </c>
      <c r="I15" s="12" t="s">
        <v>400</v>
      </c>
    </row>
    <row r="16" spans="1:9" ht="14.85" customHeight="1">
      <c r="A16" s="8"/>
      <c r="B16" s="9"/>
      <c r="C16" s="1"/>
      <c r="D16" s="1"/>
      <c r="E16" s="1"/>
      <c r="F16" s="9"/>
      <c r="G16" s="1"/>
      <c r="H16" s="17"/>
      <c r="I16" s="12"/>
    </row>
    <row r="17" spans="1:9" ht="14.85" customHeight="1">
      <c r="A17" s="2"/>
      <c r="B17" s="3"/>
      <c r="C17" s="4"/>
      <c r="D17" s="4"/>
      <c r="E17" s="4"/>
      <c r="F17" s="3"/>
      <c r="G17" s="4"/>
      <c r="H17" s="22"/>
      <c r="I17" s="10"/>
    </row>
    <row r="18" spans="1:9" ht="14.85" customHeight="1">
      <c r="A18" s="5"/>
      <c r="B18" s="19" t="s">
        <v>385</v>
      </c>
      <c r="C18" s="14">
        <f t="shared" ref="C18:H18" si="1">SUM(C8:C17)</f>
        <v>3965843</v>
      </c>
      <c r="D18" s="14">
        <f t="shared" si="1"/>
        <v>2281578.4699999997</v>
      </c>
      <c r="E18" s="14">
        <f t="shared" si="1"/>
        <v>4117922</v>
      </c>
      <c r="F18" s="18">
        <f t="shared" si="1"/>
        <v>933703.50999999989</v>
      </c>
      <c r="G18" s="14">
        <f t="shared" si="1"/>
        <v>3184218.49</v>
      </c>
      <c r="H18" s="18">
        <f t="shared" si="1"/>
        <v>2605958</v>
      </c>
      <c r="I18" s="15"/>
    </row>
    <row r="19" spans="1:9" ht="14.85" customHeight="1">
      <c r="A19" s="1"/>
      <c r="B19" s="1"/>
      <c r="C19" s="1"/>
      <c r="D19" s="1"/>
      <c r="E19" s="1"/>
      <c r="F19" s="1"/>
      <c r="G19" s="1"/>
      <c r="H19" s="7"/>
    </row>
    <row r="20" spans="1:9" ht="14.85" customHeight="1"/>
    <row r="21" spans="1:9" ht="14.85" customHeight="1"/>
    <row r="22" spans="1:9" ht="14.85" customHeight="1"/>
    <row r="23" spans="1:9" ht="14.85" customHeight="1"/>
    <row r="24" spans="1:9" ht="14.85" customHeight="1"/>
    <row r="25" spans="1:9" ht="14.85" customHeight="1"/>
    <row r="26" spans="1:9" ht="14.85" customHeight="1"/>
    <row r="27" spans="1:9" ht="14.85" customHeight="1"/>
    <row r="28" spans="1:9" ht="14.85" customHeight="1"/>
    <row r="29" spans="1:9" ht="14.85" customHeight="1"/>
    <row r="30" spans="1:9" ht="14.85" customHeight="1"/>
    <row r="31" spans="1:9" ht="14.85" customHeight="1"/>
    <row r="32" spans="1:9" ht="14.85" customHeight="1"/>
    <row r="33" ht="14.85" customHeight="1"/>
    <row r="34" ht="14.85" customHeight="1"/>
    <row r="35" ht="14.85" customHeight="1"/>
    <row r="36" ht="14.85" customHeight="1"/>
    <row r="37" ht="14.85" customHeight="1"/>
    <row r="38" ht="14.85" customHeight="1"/>
    <row r="39" ht="14.85" customHeight="1"/>
    <row r="40" ht="14.85" customHeight="1"/>
    <row r="41" ht="14.85" customHeight="1"/>
    <row r="42" ht="14.85" customHeight="1"/>
    <row r="43" ht="14.85" customHeight="1"/>
    <row r="44" ht="14.85" customHeight="1"/>
    <row r="45" ht="14.85" customHeight="1"/>
    <row r="46" ht="14.85" customHeight="1"/>
    <row r="47" ht="14.85" customHeight="1"/>
    <row r="48" ht="14.85" customHeight="1"/>
    <row r="49" ht="14.85" customHeight="1"/>
    <row r="50" ht="14.85" customHeight="1"/>
    <row r="51" ht="14.85" customHeight="1"/>
    <row r="52" ht="14.85" customHeight="1"/>
    <row r="53" ht="14.85" customHeight="1"/>
    <row r="54" ht="14.85" customHeight="1"/>
    <row r="55" ht="14.85" customHeight="1"/>
    <row r="56" ht="14.85" customHeight="1"/>
    <row r="57" ht="14.85" customHeight="1"/>
    <row r="58" ht="14.85" customHeight="1"/>
    <row r="59" ht="14.85" customHeight="1"/>
    <row r="60" ht="14.85" customHeight="1"/>
    <row r="61" ht="14.85" customHeight="1"/>
    <row r="62" ht="14.85" customHeight="1"/>
    <row r="63" ht="14.85" customHeight="1"/>
    <row r="64" ht="14.85" customHeight="1"/>
    <row r="65" ht="14.85" customHeight="1"/>
    <row r="66" ht="14.85" customHeight="1"/>
    <row r="67" ht="14.85" customHeight="1"/>
    <row r="68" ht="14.85" customHeight="1"/>
  </sheetData>
  <printOptions gridLines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&amp;LSag 13-4349 / Dok 66787-13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>
      <pane ySplit="5" topLeftCell="A6" activePane="bottomLeft" state="frozen"/>
      <selection activeCell="F20" sqref="F20"/>
      <selection pane="bottomLeft" activeCell="J12" sqref="J12"/>
    </sheetView>
  </sheetViews>
  <sheetFormatPr defaultRowHeight="15"/>
  <cols>
    <col min="2" max="2" width="46.28515625" customWidth="1"/>
    <col min="3" max="3" width="11.5703125" hidden="1" customWidth="1"/>
    <col min="4" max="4" width="10.85546875" hidden="1" customWidth="1"/>
    <col min="5" max="5" width="11.42578125" customWidth="1"/>
    <col min="6" max="6" width="10.28515625" customWidth="1"/>
    <col min="7" max="7" width="10.7109375" customWidth="1"/>
    <col min="8" max="8" width="10.42578125" customWidth="1"/>
    <col min="9" max="9" width="36.42578125" customWidth="1"/>
  </cols>
  <sheetData>
    <row r="1" spans="1:9">
      <c r="A1" t="s">
        <v>391</v>
      </c>
    </row>
    <row r="3" spans="1:9">
      <c r="A3" s="29"/>
      <c r="B3" s="30" t="s">
        <v>286</v>
      </c>
      <c r="C3" s="31" t="s">
        <v>2</v>
      </c>
      <c r="D3" s="30" t="s">
        <v>3</v>
      </c>
      <c r="E3" s="32" t="s">
        <v>4</v>
      </c>
      <c r="F3" s="33" t="s">
        <v>5</v>
      </c>
      <c r="G3" s="34" t="s">
        <v>6</v>
      </c>
      <c r="H3" s="35" t="s">
        <v>392</v>
      </c>
      <c r="I3" s="36" t="s">
        <v>394</v>
      </c>
    </row>
    <row r="4" spans="1:9">
      <c r="A4" s="37"/>
      <c r="B4" s="38"/>
      <c r="C4" s="39"/>
      <c r="D4" s="38"/>
      <c r="E4" s="40"/>
      <c r="F4" s="41"/>
      <c r="G4" s="42" t="s">
        <v>10</v>
      </c>
      <c r="H4" s="43" t="s">
        <v>393</v>
      </c>
      <c r="I4" s="44"/>
    </row>
    <row r="5" spans="1:9">
      <c r="A5" s="45"/>
      <c r="B5" s="46"/>
      <c r="C5" s="47" t="s">
        <v>7</v>
      </c>
      <c r="D5" s="46" t="s">
        <v>8</v>
      </c>
      <c r="E5" s="48">
        <v>2013</v>
      </c>
      <c r="F5" s="90" t="s">
        <v>9</v>
      </c>
      <c r="G5" s="91" t="s">
        <v>9</v>
      </c>
      <c r="H5" s="51">
        <v>2013</v>
      </c>
      <c r="I5" s="52"/>
    </row>
    <row r="6" spans="1:9" ht="14.85" customHeight="1">
      <c r="A6" s="24"/>
      <c r="B6" s="3"/>
      <c r="C6" s="4"/>
      <c r="D6" s="4"/>
      <c r="E6" s="4"/>
      <c r="F6" s="3"/>
      <c r="G6" s="4"/>
      <c r="H6" s="22"/>
      <c r="I6" s="10"/>
    </row>
    <row r="7" spans="1:9" ht="14.85" customHeight="1">
      <c r="A7" s="11" t="s">
        <v>287</v>
      </c>
      <c r="B7" s="9" t="s">
        <v>288</v>
      </c>
      <c r="C7" s="7">
        <v>10712140</v>
      </c>
      <c r="D7" s="7">
        <v>10154620.57</v>
      </c>
      <c r="E7" s="7">
        <v>601623</v>
      </c>
      <c r="F7" s="17">
        <v>44103.62</v>
      </c>
      <c r="G7" s="7">
        <f>SUM(E7-F7)</f>
        <v>557519.38</v>
      </c>
      <c r="H7" s="17">
        <v>100000</v>
      </c>
      <c r="I7" s="12" t="s">
        <v>455</v>
      </c>
    </row>
    <row r="8" spans="1:9" ht="14.85" customHeight="1">
      <c r="A8" s="13" t="s">
        <v>289</v>
      </c>
      <c r="B8" s="9" t="s">
        <v>290</v>
      </c>
      <c r="C8" s="7">
        <v>-1800000</v>
      </c>
      <c r="D8" s="7">
        <v>0</v>
      </c>
      <c r="E8" s="7">
        <v>-1800000</v>
      </c>
      <c r="F8" s="17">
        <v>0</v>
      </c>
      <c r="G8" s="117">
        <f>SUM(E8-F8)</f>
        <v>-1800000</v>
      </c>
      <c r="H8" s="17">
        <v>-1800000</v>
      </c>
      <c r="I8" s="12" t="s">
        <v>447</v>
      </c>
    </row>
    <row r="9" spans="1:9" ht="14.85" customHeight="1">
      <c r="A9" s="11" t="s">
        <v>291</v>
      </c>
      <c r="B9" s="16" t="s">
        <v>292</v>
      </c>
      <c r="C9" s="7">
        <v>251200</v>
      </c>
      <c r="D9" s="7">
        <v>737827.14</v>
      </c>
      <c r="E9" s="7">
        <v>-480000</v>
      </c>
      <c r="F9" s="17">
        <v>0</v>
      </c>
      <c r="G9" s="7">
        <f>SUM(E9-F9)</f>
        <v>-480000</v>
      </c>
      <c r="H9" s="17">
        <v>-480000</v>
      </c>
      <c r="I9" s="12" t="s">
        <v>448</v>
      </c>
    </row>
    <row r="10" spans="1:9" ht="14.85" customHeight="1">
      <c r="A10" s="13" t="s">
        <v>293</v>
      </c>
      <c r="B10" s="16" t="s">
        <v>294</v>
      </c>
      <c r="C10" s="7">
        <v>8624090</v>
      </c>
      <c r="D10" s="7">
        <v>6928778.71</v>
      </c>
      <c r="E10" s="7">
        <v>4252239</v>
      </c>
      <c r="F10" s="17">
        <v>2275236</v>
      </c>
      <c r="G10" s="7">
        <f>SUM(E10-F10)</f>
        <v>1977003</v>
      </c>
      <c r="H10" s="17">
        <v>4252239</v>
      </c>
      <c r="I10" s="12" t="s">
        <v>407</v>
      </c>
    </row>
    <row r="11" spans="1:9" ht="14.85" customHeight="1">
      <c r="A11" s="13" t="s">
        <v>295</v>
      </c>
      <c r="B11" s="16" t="s">
        <v>296</v>
      </c>
      <c r="C11" s="7">
        <v>8619011</v>
      </c>
      <c r="D11" s="7">
        <v>4029996.21</v>
      </c>
      <c r="E11" s="7">
        <v>6446037</v>
      </c>
      <c r="F11" s="17">
        <v>2266507</v>
      </c>
      <c r="G11" s="7">
        <f>SUM(E11-F11)</f>
        <v>4179530</v>
      </c>
      <c r="H11" s="17">
        <v>6446037</v>
      </c>
      <c r="I11" s="12" t="s">
        <v>458</v>
      </c>
    </row>
    <row r="12" spans="1:9" ht="14.85" customHeight="1">
      <c r="A12" s="13" t="s">
        <v>297</v>
      </c>
      <c r="B12" s="16" t="s">
        <v>298</v>
      </c>
      <c r="C12" s="7">
        <v>-1000000</v>
      </c>
      <c r="D12" s="7">
        <v>0</v>
      </c>
      <c r="E12" s="7">
        <v>-1000000</v>
      </c>
      <c r="F12" s="17">
        <v>0</v>
      </c>
      <c r="G12" s="7">
        <f t="shared" ref="G12:G24" si="0">SUM(E12-F12)</f>
        <v>-1000000</v>
      </c>
      <c r="H12" s="17">
        <v>-1000000</v>
      </c>
      <c r="I12" s="12" t="s">
        <v>447</v>
      </c>
    </row>
    <row r="13" spans="1:9" ht="14.85" customHeight="1">
      <c r="A13" s="13" t="s">
        <v>299</v>
      </c>
      <c r="B13" s="16" t="s">
        <v>300</v>
      </c>
      <c r="C13" s="7">
        <v>1737000</v>
      </c>
      <c r="D13" s="7">
        <v>1738849.17</v>
      </c>
      <c r="E13" s="7">
        <v>-151</v>
      </c>
      <c r="F13" s="17">
        <v>46500</v>
      </c>
      <c r="G13" s="7">
        <f t="shared" si="0"/>
        <v>-46651</v>
      </c>
      <c r="H13" s="17">
        <v>46500</v>
      </c>
      <c r="I13" s="149" t="s">
        <v>456</v>
      </c>
    </row>
    <row r="14" spans="1:9" ht="14.85" customHeight="1">
      <c r="A14" s="13" t="s">
        <v>301</v>
      </c>
      <c r="B14" s="16" t="s">
        <v>302</v>
      </c>
      <c r="C14" s="7">
        <v>0</v>
      </c>
      <c r="D14" s="7">
        <v>0</v>
      </c>
      <c r="E14" s="7">
        <v>-960000</v>
      </c>
      <c r="F14" s="17">
        <v>0</v>
      </c>
      <c r="G14" s="7">
        <f t="shared" si="0"/>
        <v>-960000</v>
      </c>
      <c r="H14" s="17">
        <v>0</v>
      </c>
      <c r="I14" s="12" t="s">
        <v>457</v>
      </c>
    </row>
    <row r="15" spans="1:9" ht="14.85" customHeight="1">
      <c r="A15" s="13" t="s">
        <v>303</v>
      </c>
      <c r="B15" s="148" t="s">
        <v>450</v>
      </c>
      <c r="C15" s="7">
        <v>1327397</v>
      </c>
      <c r="D15" s="7">
        <v>1228138</v>
      </c>
      <c r="E15" s="7">
        <v>134759</v>
      </c>
      <c r="F15" s="17">
        <v>35499.82</v>
      </c>
      <c r="G15" s="7">
        <f t="shared" si="0"/>
        <v>99259.18</v>
      </c>
      <c r="H15" s="17">
        <v>85000</v>
      </c>
      <c r="I15" s="149" t="s">
        <v>466</v>
      </c>
    </row>
    <row r="16" spans="1:9" ht="14.85" customHeight="1">
      <c r="A16" s="13" t="s">
        <v>304</v>
      </c>
      <c r="B16" s="148" t="s">
        <v>451</v>
      </c>
      <c r="C16" s="7">
        <v>-400000</v>
      </c>
      <c r="D16" s="7">
        <v>0</v>
      </c>
      <c r="E16" s="7">
        <v>-400000</v>
      </c>
      <c r="F16" s="17">
        <v>0</v>
      </c>
      <c r="G16" s="7">
        <f t="shared" si="0"/>
        <v>-400000</v>
      </c>
      <c r="H16" s="17">
        <v>-400000</v>
      </c>
      <c r="I16" s="12" t="s">
        <v>447</v>
      </c>
    </row>
    <row r="17" spans="1:9" ht="14.85" customHeight="1">
      <c r="A17" s="13" t="s">
        <v>305</v>
      </c>
      <c r="B17" s="16" t="s">
        <v>306</v>
      </c>
      <c r="C17" s="7">
        <v>0</v>
      </c>
      <c r="D17" s="7">
        <v>3841.68</v>
      </c>
      <c r="E17" s="7">
        <v>1176675</v>
      </c>
      <c r="F17" s="17">
        <v>3841.68</v>
      </c>
      <c r="G17" s="7">
        <f t="shared" si="0"/>
        <v>1172833.32</v>
      </c>
      <c r="H17" s="17">
        <v>400000</v>
      </c>
      <c r="I17" s="149" t="s">
        <v>472</v>
      </c>
    </row>
    <row r="18" spans="1:9" ht="14.85" customHeight="1">
      <c r="A18" s="13" t="s">
        <v>307</v>
      </c>
      <c r="B18" s="148" t="s">
        <v>449</v>
      </c>
      <c r="C18" s="7">
        <v>0</v>
      </c>
      <c r="D18" s="7">
        <v>0</v>
      </c>
      <c r="E18" s="7">
        <v>-200000</v>
      </c>
      <c r="F18" s="17">
        <v>0</v>
      </c>
      <c r="G18" s="7">
        <f t="shared" si="0"/>
        <v>-200000</v>
      </c>
      <c r="H18" s="17">
        <v>0</v>
      </c>
      <c r="I18" s="12" t="s">
        <v>457</v>
      </c>
    </row>
    <row r="19" spans="1:9" ht="14.85" customHeight="1">
      <c r="A19" s="13" t="s">
        <v>308</v>
      </c>
      <c r="B19" s="16" t="s">
        <v>309</v>
      </c>
      <c r="C19" s="7">
        <v>-560000</v>
      </c>
      <c r="D19" s="7">
        <v>0</v>
      </c>
      <c r="E19" s="7">
        <v>-560000</v>
      </c>
      <c r="F19" s="17">
        <v>0</v>
      </c>
      <c r="G19" s="7">
        <f t="shared" si="0"/>
        <v>-560000</v>
      </c>
      <c r="H19" s="17">
        <v>-560000</v>
      </c>
      <c r="I19" s="12" t="s">
        <v>448</v>
      </c>
    </row>
    <row r="20" spans="1:9" ht="14.85" customHeight="1">
      <c r="A20" s="11" t="s">
        <v>310</v>
      </c>
      <c r="B20" s="16" t="s">
        <v>311</v>
      </c>
      <c r="C20" s="7">
        <v>52790800</v>
      </c>
      <c r="D20" s="7">
        <v>51395726.979999997</v>
      </c>
      <c r="E20" s="7">
        <v>1351040</v>
      </c>
      <c r="F20" s="17">
        <v>-44032.69</v>
      </c>
      <c r="G20" s="7">
        <f t="shared" si="0"/>
        <v>1395072.69</v>
      </c>
      <c r="H20" s="17">
        <v>0</v>
      </c>
      <c r="I20" s="12" t="s">
        <v>455</v>
      </c>
    </row>
    <row r="21" spans="1:9" ht="14.85" customHeight="1">
      <c r="A21" s="11" t="s">
        <v>312</v>
      </c>
      <c r="B21" s="16" t="s">
        <v>313</v>
      </c>
      <c r="C21" s="7">
        <v>40313670</v>
      </c>
      <c r="D21" s="7">
        <v>38340989.060000002</v>
      </c>
      <c r="E21" s="7">
        <v>13263366</v>
      </c>
      <c r="F21" s="17">
        <v>10229224</v>
      </c>
      <c r="G21" s="7">
        <f>SUM(E21-F21)</f>
        <v>3034142</v>
      </c>
      <c r="H21" s="17">
        <v>13263366</v>
      </c>
      <c r="I21" s="12" t="s">
        <v>407</v>
      </c>
    </row>
    <row r="22" spans="1:9" ht="14.85" customHeight="1">
      <c r="A22" s="11" t="s">
        <v>314</v>
      </c>
      <c r="B22" s="16" t="s">
        <v>315</v>
      </c>
      <c r="C22" s="7">
        <v>39724000</v>
      </c>
      <c r="D22" s="7">
        <v>18743393.210000001</v>
      </c>
      <c r="E22" s="7">
        <v>29609371</v>
      </c>
      <c r="F22" s="17">
        <v>10554320</v>
      </c>
      <c r="G22" s="7">
        <f>SUM(E22-F22)</f>
        <v>19055051</v>
      </c>
      <c r="H22" s="17">
        <v>29609371</v>
      </c>
      <c r="I22" s="12" t="s">
        <v>458</v>
      </c>
    </row>
    <row r="23" spans="1:9" ht="14.85" customHeight="1">
      <c r="A23" s="11" t="s">
        <v>316</v>
      </c>
      <c r="B23" s="16" t="s">
        <v>317</v>
      </c>
      <c r="C23" s="7">
        <v>5493760</v>
      </c>
      <c r="D23" s="7">
        <v>5188688.6100000003</v>
      </c>
      <c r="E23" s="7">
        <v>378997</v>
      </c>
      <c r="F23" s="17">
        <v>73925.81</v>
      </c>
      <c r="G23" s="7">
        <f t="shared" si="0"/>
        <v>305071.19</v>
      </c>
      <c r="H23" s="17">
        <v>200000</v>
      </c>
      <c r="I23" s="149" t="s">
        <v>466</v>
      </c>
    </row>
    <row r="24" spans="1:9" ht="14.85" customHeight="1">
      <c r="A24" s="13" t="s">
        <v>318</v>
      </c>
      <c r="B24" s="148" t="s">
        <v>453</v>
      </c>
      <c r="C24" s="7">
        <v>1000000</v>
      </c>
      <c r="D24" s="7">
        <v>0</v>
      </c>
      <c r="E24" s="7">
        <v>1000000</v>
      </c>
      <c r="F24" s="17">
        <v>0</v>
      </c>
      <c r="G24" s="7">
        <f t="shared" si="0"/>
        <v>1000000</v>
      </c>
      <c r="H24" s="17">
        <v>1000000</v>
      </c>
      <c r="I24" s="12" t="s">
        <v>452</v>
      </c>
    </row>
    <row r="25" spans="1:9" ht="14.85" customHeight="1">
      <c r="A25" s="13" t="s">
        <v>319</v>
      </c>
      <c r="B25" s="16" t="s">
        <v>320</v>
      </c>
      <c r="C25" s="7">
        <v>0</v>
      </c>
      <c r="D25" s="7">
        <v>25211.03</v>
      </c>
      <c r="E25" s="7">
        <v>8362500</v>
      </c>
      <c r="F25" s="17">
        <v>25211.03</v>
      </c>
      <c r="G25" s="7">
        <f t="shared" ref="G25:G34" si="1">SUM(E25-F25)</f>
        <v>8337288.9699999997</v>
      </c>
      <c r="H25" s="17">
        <v>2000000</v>
      </c>
      <c r="I25" s="149" t="s">
        <v>472</v>
      </c>
    </row>
    <row r="26" spans="1:9" ht="14.85" customHeight="1">
      <c r="A26" s="11" t="s">
        <v>321</v>
      </c>
      <c r="B26" s="148" t="s">
        <v>454</v>
      </c>
      <c r="C26" s="7">
        <v>3239000</v>
      </c>
      <c r="D26" s="7">
        <v>3259351.74</v>
      </c>
      <c r="E26" s="7">
        <v>-20351</v>
      </c>
      <c r="F26" s="17">
        <v>0</v>
      </c>
      <c r="G26" s="7">
        <f t="shared" si="1"/>
        <v>-20351</v>
      </c>
      <c r="H26" s="17">
        <v>0</v>
      </c>
      <c r="I26" s="12" t="s">
        <v>459</v>
      </c>
    </row>
    <row r="27" spans="1:9" ht="14.85" customHeight="1">
      <c r="A27" s="13" t="s">
        <v>322</v>
      </c>
      <c r="B27" s="16" t="s">
        <v>323</v>
      </c>
      <c r="C27" s="7">
        <v>0</v>
      </c>
      <c r="D27" s="7">
        <v>0</v>
      </c>
      <c r="E27" s="7">
        <v>-3000000</v>
      </c>
      <c r="F27" s="17">
        <v>0</v>
      </c>
      <c r="G27" s="7">
        <f t="shared" si="1"/>
        <v>-3000000</v>
      </c>
      <c r="H27" s="17">
        <v>-3000000</v>
      </c>
      <c r="I27" s="12" t="s">
        <v>460</v>
      </c>
    </row>
    <row r="28" spans="1:9" ht="14.85" customHeight="1">
      <c r="A28" s="11" t="s">
        <v>324</v>
      </c>
      <c r="B28" s="16" t="s">
        <v>325</v>
      </c>
      <c r="C28" s="7">
        <v>362000</v>
      </c>
      <c r="D28" s="7">
        <v>97919.95</v>
      </c>
      <c r="E28" s="7">
        <v>264080</v>
      </c>
      <c r="F28" s="17">
        <v>0</v>
      </c>
      <c r="G28" s="7">
        <f t="shared" si="1"/>
        <v>264080</v>
      </c>
      <c r="H28" s="17">
        <v>264080</v>
      </c>
      <c r="I28" s="12" t="s">
        <v>461</v>
      </c>
    </row>
    <row r="29" spans="1:9" ht="14.85" customHeight="1">
      <c r="A29" s="11" t="s">
        <v>326</v>
      </c>
      <c r="B29" s="16" t="s">
        <v>327</v>
      </c>
      <c r="C29" s="7">
        <v>250533</v>
      </c>
      <c r="D29" s="7">
        <v>0</v>
      </c>
      <c r="E29" s="7">
        <v>250533</v>
      </c>
      <c r="F29" s="17">
        <v>0</v>
      </c>
      <c r="G29" s="7">
        <f t="shared" si="1"/>
        <v>250533</v>
      </c>
      <c r="H29" s="17">
        <v>0</v>
      </c>
      <c r="I29" s="12" t="s">
        <v>463</v>
      </c>
    </row>
    <row r="30" spans="1:9" ht="14.85" customHeight="1">
      <c r="A30" s="13" t="s">
        <v>328</v>
      </c>
      <c r="B30" s="148" t="s">
        <v>462</v>
      </c>
      <c r="C30" s="7">
        <v>0</v>
      </c>
      <c r="D30" s="7">
        <v>0</v>
      </c>
      <c r="E30" s="7">
        <v>212000</v>
      </c>
      <c r="F30" s="17">
        <v>0</v>
      </c>
      <c r="G30" s="7">
        <f t="shared" si="1"/>
        <v>212000</v>
      </c>
      <c r="H30" s="17">
        <v>0</v>
      </c>
      <c r="I30" s="12" t="s">
        <v>464</v>
      </c>
    </row>
    <row r="31" spans="1:9" ht="14.85" customHeight="1">
      <c r="A31" s="13" t="s">
        <v>329</v>
      </c>
      <c r="B31" s="148" t="s">
        <v>471</v>
      </c>
      <c r="C31" s="7">
        <v>0</v>
      </c>
      <c r="D31" s="7">
        <v>0</v>
      </c>
      <c r="E31" s="7">
        <v>75000</v>
      </c>
      <c r="F31" s="17">
        <v>0</v>
      </c>
      <c r="G31" s="7">
        <f t="shared" si="1"/>
        <v>75000</v>
      </c>
      <c r="H31" s="17">
        <v>75000</v>
      </c>
      <c r="I31" s="12" t="s">
        <v>465</v>
      </c>
    </row>
    <row r="32" spans="1:9" ht="14.85" customHeight="1">
      <c r="A32" s="11" t="s">
        <v>330</v>
      </c>
      <c r="B32" s="16" t="s">
        <v>331</v>
      </c>
      <c r="C32" s="7">
        <v>485000</v>
      </c>
      <c r="D32" s="7">
        <v>330051.48</v>
      </c>
      <c r="E32" s="7">
        <v>154949</v>
      </c>
      <c r="F32" s="17">
        <v>0</v>
      </c>
      <c r="G32" s="7">
        <f t="shared" si="1"/>
        <v>154949</v>
      </c>
      <c r="H32" s="17">
        <v>154949</v>
      </c>
      <c r="I32" s="12"/>
    </row>
    <row r="33" spans="1:9" ht="14.85" customHeight="1">
      <c r="A33" s="11" t="s">
        <v>332</v>
      </c>
      <c r="B33" s="148" t="s">
        <v>467</v>
      </c>
      <c r="C33" s="7">
        <v>700000</v>
      </c>
      <c r="D33" s="7">
        <v>0</v>
      </c>
      <c r="E33" s="7">
        <v>700000</v>
      </c>
      <c r="F33" s="17">
        <v>0</v>
      </c>
      <c r="G33" s="7">
        <f t="shared" si="1"/>
        <v>700000</v>
      </c>
      <c r="H33" s="17">
        <v>700000</v>
      </c>
      <c r="I33" s="12"/>
    </row>
    <row r="34" spans="1:9" ht="14.85" customHeight="1">
      <c r="A34" s="13" t="s">
        <v>333</v>
      </c>
      <c r="B34" s="16" t="s">
        <v>334</v>
      </c>
      <c r="C34" s="7">
        <v>0</v>
      </c>
      <c r="D34" s="7">
        <v>0</v>
      </c>
      <c r="E34" s="7">
        <v>-562500</v>
      </c>
      <c r="F34" s="17">
        <v>0</v>
      </c>
      <c r="G34" s="7">
        <f t="shared" si="1"/>
        <v>-562500</v>
      </c>
      <c r="H34" s="17">
        <v>-562500</v>
      </c>
      <c r="I34" s="147"/>
    </row>
    <row r="35" spans="1:9" ht="14.85" customHeight="1">
      <c r="A35" s="13" t="s">
        <v>335</v>
      </c>
      <c r="B35" s="16" t="s">
        <v>336</v>
      </c>
      <c r="C35" s="7">
        <v>0</v>
      </c>
      <c r="D35" s="7">
        <v>75000</v>
      </c>
      <c r="E35" s="7">
        <v>1325000</v>
      </c>
      <c r="F35" s="17">
        <v>0</v>
      </c>
      <c r="G35" s="7">
        <f t="shared" ref="G35:G36" si="2">SUM(E35-F35)</f>
        <v>1325000</v>
      </c>
      <c r="H35" s="17">
        <v>1325000</v>
      </c>
      <c r="I35" s="12" t="s">
        <v>407</v>
      </c>
    </row>
    <row r="36" spans="1:9" ht="14.85" customHeight="1">
      <c r="A36" s="13" t="s">
        <v>337</v>
      </c>
      <c r="B36" s="148" t="s">
        <v>468</v>
      </c>
      <c r="C36" s="7">
        <v>0</v>
      </c>
      <c r="D36" s="7">
        <v>0</v>
      </c>
      <c r="E36" s="7">
        <v>5500000</v>
      </c>
      <c r="F36" s="17">
        <v>0</v>
      </c>
      <c r="G36" s="7">
        <f t="shared" si="2"/>
        <v>5500000</v>
      </c>
      <c r="H36" s="17">
        <v>5500000</v>
      </c>
      <c r="I36" s="12" t="s">
        <v>469</v>
      </c>
    </row>
    <row r="37" spans="1:9" ht="14.85" customHeight="1">
      <c r="A37" s="13" t="s">
        <v>338</v>
      </c>
      <c r="B37" s="16" t="s">
        <v>339</v>
      </c>
      <c r="C37" s="7">
        <v>0</v>
      </c>
      <c r="D37" s="7">
        <v>293768.52</v>
      </c>
      <c r="E37" s="7">
        <v>385000</v>
      </c>
      <c r="F37" s="17">
        <v>302466</v>
      </c>
      <c r="G37" s="7">
        <f>SUM(E37-F37)</f>
        <v>82534</v>
      </c>
      <c r="H37" s="17">
        <v>385000</v>
      </c>
      <c r="I37" s="12" t="s">
        <v>470</v>
      </c>
    </row>
    <row r="38" spans="1:9" ht="14.85" customHeight="1">
      <c r="A38" s="8"/>
      <c r="B38" s="9"/>
      <c r="C38" s="1"/>
      <c r="D38" s="1"/>
      <c r="E38" s="1"/>
      <c r="F38" s="9"/>
      <c r="G38" s="1"/>
      <c r="H38" s="17"/>
      <c r="I38" s="12"/>
    </row>
    <row r="39" spans="1:9" ht="9" customHeight="1">
      <c r="A39" s="2"/>
      <c r="B39" s="3"/>
      <c r="C39" s="4"/>
      <c r="D39" s="4"/>
      <c r="E39" s="4"/>
      <c r="F39" s="3"/>
      <c r="G39" s="4"/>
      <c r="H39" s="22"/>
      <c r="I39" s="10"/>
    </row>
    <row r="40" spans="1:9" ht="14.85" customHeight="1">
      <c r="A40" s="5"/>
      <c r="B40" s="19" t="s">
        <v>385</v>
      </c>
      <c r="C40" s="14">
        <f>SUM(C8:C39)</f>
        <v>161157461</v>
      </c>
      <c r="D40" s="14">
        <f>SUM(D8:D39)</f>
        <v>132417531.48999999</v>
      </c>
      <c r="E40" s="14">
        <f>SUM(E7:E37)</f>
        <v>66460167</v>
      </c>
      <c r="F40" s="18">
        <f>SUM(F7:F37)</f>
        <v>25812802.27</v>
      </c>
      <c r="G40" s="14">
        <f>SUM(G7:G37)</f>
        <v>40647364.730000004</v>
      </c>
      <c r="H40" s="18">
        <f>SUM(H7:H37)</f>
        <v>58004042</v>
      </c>
      <c r="I40" s="15"/>
    </row>
    <row r="41" spans="1:9" ht="14.85" customHeight="1">
      <c r="A41" s="1"/>
      <c r="B41" s="1"/>
      <c r="C41" s="1"/>
      <c r="D41" s="1"/>
      <c r="E41" s="1"/>
      <c r="F41" s="1"/>
      <c r="G41" s="1"/>
      <c r="H41" s="1"/>
    </row>
    <row r="42" spans="1:9" ht="14.85" customHeight="1"/>
    <row r="43" spans="1:9" ht="14.85" customHeight="1"/>
    <row r="44" spans="1:9" ht="14.85" customHeight="1"/>
    <row r="45" spans="1:9" ht="14.85" customHeight="1"/>
    <row r="46" spans="1:9" ht="14.85" customHeight="1"/>
    <row r="47" spans="1:9" ht="14.85" customHeight="1"/>
    <row r="48" spans="1:9" ht="14.85" customHeight="1"/>
    <row r="49" ht="14.85" customHeight="1"/>
    <row r="50" ht="14.85" customHeight="1"/>
    <row r="51" ht="14.85" customHeight="1"/>
    <row r="52" ht="14.85" customHeight="1"/>
    <row r="53" ht="14.85" customHeight="1"/>
    <row r="54" ht="14.85" customHeight="1"/>
    <row r="55" ht="14.85" customHeight="1"/>
    <row r="56" ht="14.85" customHeight="1"/>
    <row r="57" ht="14.85" customHeight="1"/>
    <row r="58" ht="14.85" customHeight="1"/>
    <row r="59" ht="14.85" customHeight="1"/>
    <row r="60" ht="14.85" customHeight="1"/>
    <row r="61" ht="14.85" customHeight="1"/>
  </sheetData>
  <printOptions gridLines="1"/>
  <pageMargins left="0.70866141732283472" right="0.31496062992125984" top="0.94488188976377963" bottom="0.74803149606299213" header="0.31496062992125984" footer="0.31496062992125984"/>
  <pageSetup paperSize="9" orientation="landscape" r:id="rId1"/>
  <headerFooter>
    <oddFooter>&amp;LSag 13-4349 / Dok 66787-13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opLeftCell="B1" workbookViewId="0">
      <pane ySplit="5" topLeftCell="A6" activePane="bottomLeft" state="frozen"/>
      <selection activeCell="F20" sqref="F20"/>
      <selection pane="bottomLeft" activeCell="F20" sqref="F20"/>
    </sheetView>
  </sheetViews>
  <sheetFormatPr defaultRowHeight="15"/>
  <cols>
    <col min="1" max="1" width="7.85546875" customWidth="1"/>
    <col min="2" max="2" width="40" customWidth="1"/>
    <col min="3" max="3" width="11.5703125" hidden="1" customWidth="1"/>
    <col min="4" max="4" width="10.85546875" hidden="1" customWidth="1"/>
    <col min="5" max="5" width="11.42578125" customWidth="1"/>
    <col min="6" max="6" width="10.28515625" customWidth="1"/>
    <col min="7" max="7" width="10.7109375" customWidth="1"/>
    <col min="8" max="8" width="10.42578125" customWidth="1"/>
    <col min="9" max="9" width="53.85546875" customWidth="1"/>
  </cols>
  <sheetData>
    <row r="1" spans="1:9">
      <c r="A1" t="s">
        <v>391</v>
      </c>
    </row>
    <row r="3" spans="1:9">
      <c r="A3" s="29"/>
      <c r="B3" s="30" t="s">
        <v>340</v>
      </c>
      <c r="C3" s="31" t="s">
        <v>2</v>
      </c>
      <c r="D3" s="30" t="s">
        <v>3</v>
      </c>
      <c r="E3" s="32" t="s">
        <v>4</v>
      </c>
      <c r="F3" s="33" t="s">
        <v>5</v>
      </c>
      <c r="G3" s="34" t="s">
        <v>6</v>
      </c>
      <c r="H3" s="35" t="s">
        <v>392</v>
      </c>
      <c r="I3" s="36" t="s">
        <v>394</v>
      </c>
    </row>
    <row r="4" spans="1:9">
      <c r="A4" s="37"/>
      <c r="B4" s="38"/>
      <c r="C4" s="39"/>
      <c r="D4" s="38"/>
      <c r="E4" s="40"/>
      <c r="F4" s="41"/>
      <c r="G4" s="42" t="s">
        <v>10</v>
      </c>
      <c r="H4" s="43" t="s">
        <v>393</v>
      </c>
      <c r="I4" s="44"/>
    </row>
    <row r="5" spans="1:9">
      <c r="A5" s="45"/>
      <c r="B5" s="46" t="s">
        <v>341</v>
      </c>
      <c r="C5" s="47" t="s">
        <v>7</v>
      </c>
      <c r="D5" s="46" t="s">
        <v>8</v>
      </c>
      <c r="E5" s="49">
        <v>2013</v>
      </c>
      <c r="F5" s="91" t="s">
        <v>9</v>
      </c>
      <c r="G5" s="91" t="s">
        <v>9</v>
      </c>
      <c r="H5" s="51">
        <v>2013</v>
      </c>
      <c r="I5" s="52"/>
    </row>
    <row r="6" spans="1:9" ht="14.85" customHeight="1">
      <c r="A6" s="2"/>
      <c r="B6" s="3"/>
      <c r="C6" s="4"/>
      <c r="D6" s="4"/>
      <c r="E6" s="4"/>
      <c r="F6" s="3"/>
      <c r="G6" s="4"/>
      <c r="H6" s="3"/>
      <c r="I6" s="10"/>
    </row>
    <row r="7" spans="1:9" ht="48.75" customHeight="1">
      <c r="A7" s="8"/>
      <c r="B7" s="9"/>
      <c r="C7" s="1"/>
      <c r="D7" s="1"/>
      <c r="E7" s="1"/>
      <c r="F7" s="9"/>
      <c r="G7" s="1"/>
      <c r="H7" s="9"/>
      <c r="I7" s="152" t="s">
        <v>522</v>
      </c>
    </row>
    <row r="8" spans="1:9" ht="38.25">
      <c r="A8" s="25" t="s">
        <v>342</v>
      </c>
      <c r="B8" s="9" t="s">
        <v>343</v>
      </c>
      <c r="C8" s="7">
        <v>-50000000</v>
      </c>
      <c r="D8" s="7">
        <v>108518.44</v>
      </c>
      <c r="E8" s="7">
        <v>-5000000</v>
      </c>
      <c r="F8" s="17">
        <v>0</v>
      </c>
      <c r="G8" s="7">
        <f t="shared" ref="G8" si="0">SUM(E8-F8)</f>
        <v>-5000000</v>
      </c>
      <c r="H8" s="9"/>
      <c r="I8" s="152" t="s">
        <v>520</v>
      </c>
    </row>
    <row r="9" spans="1:9" ht="31.5" customHeight="1">
      <c r="A9" s="25"/>
      <c r="B9" s="9"/>
      <c r="C9" s="117"/>
      <c r="D9" s="117"/>
      <c r="E9" s="117"/>
      <c r="F9" s="17"/>
      <c r="G9" s="117"/>
      <c r="H9" s="9"/>
      <c r="I9" s="152" t="s">
        <v>521</v>
      </c>
    </row>
    <row r="10" spans="1:9" ht="14.85" customHeight="1">
      <c r="A10" s="25" t="s">
        <v>344</v>
      </c>
      <c r="B10" s="9" t="s">
        <v>345</v>
      </c>
      <c r="C10" s="7">
        <v>0</v>
      </c>
      <c r="D10" s="7">
        <v>-1705698.61</v>
      </c>
      <c r="E10" s="7">
        <v>0</v>
      </c>
      <c r="F10" s="17">
        <v>3840</v>
      </c>
      <c r="G10" s="7">
        <f t="shared" ref="G10:G18" si="1">SUM(E10-F10)</f>
        <v>-3840</v>
      </c>
      <c r="H10" s="9"/>
      <c r="I10" s="151"/>
    </row>
    <row r="11" spans="1:9">
      <c r="A11" s="25" t="s">
        <v>346</v>
      </c>
      <c r="B11" s="9" t="s">
        <v>347</v>
      </c>
      <c r="C11" s="7">
        <v>0</v>
      </c>
      <c r="D11" s="7">
        <v>-1858916.82</v>
      </c>
      <c r="E11" s="7">
        <v>0</v>
      </c>
      <c r="F11" s="17">
        <v>-17600</v>
      </c>
      <c r="G11" s="7">
        <f t="shared" si="1"/>
        <v>17600</v>
      </c>
      <c r="H11" s="9"/>
      <c r="I11" s="152"/>
    </row>
    <row r="12" spans="1:9" ht="14.85" customHeight="1">
      <c r="A12" s="25" t="s">
        <v>348</v>
      </c>
      <c r="B12" s="9" t="s">
        <v>349</v>
      </c>
      <c r="C12" s="7">
        <v>0</v>
      </c>
      <c r="D12" s="7">
        <v>-1128274.94</v>
      </c>
      <c r="E12" s="7">
        <v>0</v>
      </c>
      <c r="F12" s="17">
        <v>4320</v>
      </c>
      <c r="G12" s="7">
        <f t="shared" si="1"/>
        <v>-4320</v>
      </c>
      <c r="H12" s="9"/>
      <c r="I12" s="151"/>
    </row>
    <row r="13" spans="1:9" ht="14.85" customHeight="1">
      <c r="A13" s="25" t="s">
        <v>357</v>
      </c>
      <c r="B13" s="9" t="s">
        <v>358</v>
      </c>
      <c r="C13" s="7">
        <v>0</v>
      </c>
      <c r="D13" s="7">
        <v>-1737855.78</v>
      </c>
      <c r="E13" s="7">
        <v>0</v>
      </c>
      <c r="F13" s="17">
        <v>-253426.4</v>
      </c>
      <c r="G13" s="7">
        <f t="shared" si="1"/>
        <v>253426.4</v>
      </c>
      <c r="H13" s="9"/>
      <c r="I13" s="151"/>
    </row>
    <row r="14" spans="1:9" ht="14.85" customHeight="1">
      <c r="A14" s="25" t="s">
        <v>359</v>
      </c>
      <c r="B14" s="9" t="s">
        <v>523</v>
      </c>
      <c r="C14" s="7">
        <v>0</v>
      </c>
      <c r="D14" s="7">
        <v>0</v>
      </c>
      <c r="E14" s="7">
        <v>-3623964</v>
      </c>
      <c r="F14" s="17">
        <v>0</v>
      </c>
      <c r="G14" s="7">
        <f t="shared" si="1"/>
        <v>-3623964</v>
      </c>
      <c r="H14" s="9"/>
      <c r="I14" s="12"/>
    </row>
    <row r="15" spans="1:9" ht="14.85" customHeight="1">
      <c r="A15" s="25" t="s">
        <v>361</v>
      </c>
      <c r="B15" s="9" t="s">
        <v>362</v>
      </c>
      <c r="C15" s="7">
        <v>0</v>
      </c>
      <c r="D15" s="7">
        <v>-295588.37</v>
      </c>
      <c r="E15" s="7">
        <v>0</v>
      </c>
      <c r="F15" s="17">
        <v>333986</v>
      </c>
      <c r="G15" s="7">
        <f t="shared" si="1"/>
        <v>-333986</v>
      </c>
      <c r="H15" s="9"/>
      <c r="I15" s="12"/>
    </row>
    <row r="16" spans="1:9" ht="14.85" customHeight="1">
      <c r="A16" s="25" t="s">
        <v>364</v>
      </c>
      <c r="B16" s="9" t="s">
        <v>365</v>
      </c>
      <c r="C16" s="7">
        <v>0</v>
      </c>
      <c r="D16" s="7">
        <v>-279694.74</v>
      </c>
      <c r="E16" s="7">
        <v>0</v>
      </c>
      <c r="F16" s="17">
        <v>3700</v>
      </c>
      <c r="G16" s="7">
        <f t="shared" si="1"/>
        <v>-3700</v>
      </c>
      <c r="H16" s="9"/>
      <c r="I16" s="12"/>
    </row>
    <row r="17" spans="1:9" ht="14.85" customHeight="1">
      <c r="A17" s="25" t="s">
        <v>366</v>
      </c>
      <c r="B17" s="9" t="s">
        <v>367</v>
      </c>
      <c r="C17" s="7">
        <v>350000</v>
      </c>
      <c r="D17" s="7">
        <v>445850</v>
      </c>
      <c r="E17" s="7">
        <v>0</v>
      </c>
      <c r="F17" s="17">
        <v>95850</v>
      </c>
      <c r="G17" s="7">
        <f t="shared" si="1"/>
        <v>-95850</v>
      </c>
      <c r="H17" s="9"/>
      <c r="I17" s="12"/>
    </row>
    <row r="18" spans="1:9" ht="14.85" customHeight="1">
      <c r="A18" s="25" t="s">
        <v>368</v>
      </c>
      <c r="B18" s="9" t="s">
        <v>369</v>
      </c>
      <c r="C18" s="7">
        <v>0</v>
      </c>
      <c r="D18" s="7">
        <v>-81722.5</v>
      </c>
      <c r="E18" s="7">
        <v>0</v>
      </c>
      <c r="F18" s="17">
        <v>3700</v>
      </c>
      <c r="G18" s="7">
        <f t="shared" si="1"/>
        <v>-3700</v>
      </c>
      <c r="H18" s="9"/>
      <c r="I18" s="12"/>
    </row>
    <row r="19" spans="1:9" ht="14.85" customHeight="1">
      <c r="A19" s="26"/>
      <c r="B19" s="3"/>
      <c r="C19" s="21"/>
      <c r="D19" s="21"/>
      <c r="E19" s="21"/>
      <c r="F19" s="22"/>
      <c r="G19" s="21"/>
      <c r="H19" s="3"/>
      <c r="I19" s="10"/>
    </row>
    <row r="20" spans="1:9" ht="14.85" customHeight="1">
      <c r="A20" s="5"/>
      <c r="B20" s="19" t="s">
        <v>385</v>
      </c>
      <c r="C20" s="14">
        <f>SUM(C8:C18)</f>
        <v>-49650000</v>
      </c>
      <c r="D20" s="14">
        <f>SUM(D8:D18)</f>
        <v>-6533383.3200000003</v>
      </c>
      <c r="E20" s="14">
        <f>SUM(E8:E18)</f>
        <v>-8623964</v>
      </c>
      <c r="F20" s="18">
        <f>SUM(F8:F18)</f>
        <v>174369.59999999998</v>
      </c>
      <c r="G20" s="14">
        <f>SUM(G8:G18)</f>
        <v>-8798333.5999999996</v>
      </c>
      <c r="H20" s="18">
        <v>-3000000</v>
      </c>
      <c r="I20" s="15"/>
    </row>
    <row r="21" spans="1:9" ht="14.85" customHeight="1">
      <c r="A21" s="1"/>
      <c r="B21" s="1"/>
      <c r="C21" s="1"/>
      <c r="D21" s="1"/>
      <c r="E21" s="1"/>
      <c r="F21" s="1"/>
      <c r="G21" s="1"/>
      <c r="H21" s="1"/>
    </row>
    <row r="22" spans="1:9" ht="14.85" customHeight="1"/>
    <row r="23" spans="1:9" ht="14.85" customHeight="1"/>
    <row r="24" spans="1:9" ht="14.85" customHeight="1"/>
    <row r="25" spans="1:9" ht="14.85" customHeight="1"/>
    <row r="26" spans="1:9" ht="14.85" customHeight="1"/>
    <row r="27" spans="1:9" ht="14.85" customHeight="1"/>
    <row r="28" spans="1:9" ht="14.85" customHeight="1"/>
    <row r="29" spans="1:9" ht="14.85" customHeight="1"/>
    <row r="30" spans="1:9" ht="14.85" customHeight="1"/>
    <row r="31" spans="1:9" ht="14.85" customHeight="1"/>
    <row r="32" spans="1:9" ht="14.85" customHeight="1"/>
    <row r="33" ht="14.85" customHeight="1"/>
    <row r="34" ht="14.85" customHeight="1"/>
    <row r="35" ht="14.85" customHeight="1"/>
    <row r="36" ht="14.85" customHeight="1"/>
    <row r="37" ht="14.85" customHeight="1"/>
    <row r="38" ht="14.85" customHeight="1"/>
    <row r="39" ht="14.85" customHeight="1"/>
    <row r="40" ht="14.85" customHeight="1"/>
    <row r="41" ht="14.85" customHeight="1"/>
    <row r="42" ht="14.85" customHeight="1"/>
    <row r="43" ht="14.85" customHeight="1"/>
    <row r="47" ht="13.5" customHeight="1"/>
  </sheetData>
  <printOptions gridLines="1"/>
  <pageMargins left="0" right="0" top="0.74803149606299213" bottom="0.74803149606299213" header="0.31496062992125984" footer="0.31496062992125984"/>
  <pageSetup paperSize="9" orientation="landscape" r:id="rId1"/>
  <headerFooter>
    <oddFooter>&amp;LSag 13-4349 / Dok 66787-13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workbookViewId="0">
      <pane ySplit="5" topLeftCell="A9" activePane="bottomLeft" state="frozen"/>
      <selection activeCell="F20" sqref="F20"/>
      <selection pane="bottomLeft" activeCell="F20" sqref="F20"/>
    </sheetView>
  </sheetViews>
  <sheetFormatPr defaultRowHeight="15"/>
  <cols>
    <col min="1" max="1" width="7.7109375" customWidth="1"/>
    <col min="2" max="2" width="46.28515625" customWidth="1"/>
    <col min="3" max="3" width="11.5703125" hidden="1" customWidth="1"/>
    <col min="4" max="4" width="10.85546875" hidden="1" customWidth="1"/>
    <col min="5" max="5" width="11.42578125" customWidth="1"/>
    <col min="6" max="6" width="10.28515625" customWidth="1"/>
    <col min="7" max="7" width="10.7109375" customWidth="1"/>
    <col min="8" max="8" width="12.28515625" customWidth="1"/>
    <col min="9" max="9" width="43.140625" customWidth="1"/>
  </cols>
  <sheetData>
    <row r="1" spans="1:9">
      <c r="A1" t="s">
        <v>391</v>
      </c>
    </row>
    <row r="3" spans="1:9">
      <c r="A3" s="29"/>
      <c r="B3" s="30" t="s">
        <v>340</v>
      </c>
      <c r="C3" s="31" t="s">
        <v>2</v>
      </c>
      <c r="D3" s="30" t="s">
        <v>3</v>
      </c>
      <c r="E3" s="32" t="s">
        <v>4</v>
      </c>
      <c r="F3" s="33" t="s">
        <v>5</v>
      </c>
      <c r="G3" s="34" t="s">
        <v>6</v>
      </c>
      <c r="H3" s="35" t="s">
        <v>392</v>
      </c>
      <c r="I3" s="36" t="s">
        <v>394</v>
      </c>
    </row>
    <row r="4" spans="1:9">
      <c r="A4" s="37"/>
      <c r="B4" s="38"/>
      <c r="C4" s="39"/>
      <c r="D4" s="38"/>
      <c r="E4" s="40"/>
      <c r="F4" s="41"/>
      <c r="G4" s="42" t="s">
        <v>10</v>
      </c>
      <c r="H4" s="43" t="s">
        <v>393</v>
      </c>
      <c r="I4" s="44"/>
    </row>
    <row r="5" spans="1:9">
      <c r="A5" s="45"/>
      <c r="B5" s="46" t="s">
        <v>370</v>
      </c>
      <c r="C5" s="47" t="s">
        <v>7</v>
      </c>
      <c r="D5" s="46" t="s">
        <v>8</v>
      </c>
      <c r="E5" s="49">
        <v>2013</v>
      </c>
      <c r="F5" s="91" t="s">
        <v>9</v>
      </c>
      <c r="G5" s="91" t="s">
        <v>9</v>
      </c>
      <c r="H5" s="51">
        <v>2013</v>
      </c>
      <c r="I5" s="52"/>
    </row>
    <row r="6" spans="1:9" ht="14.85" customHeight="1">
      <c r="A6" s="2"/>
      <c r="B6" s="3"/>
      <c r="C6" s="4"/>
      <c r="D6" s="4"/>
      <c r="E6" s="4"/>
      <c r="F6" s="3"/>
      <c r="G6" s="4"/>
      <c r="H6" s="3"/>
      <c r="I6" s="10"/>
    </row>
    <row r="7" spans="1:9" ht="14.85" customHeight="1">
      <c r="A7" s="23" t="s">
        <v>476</v>
      </c>
      <c r="B7" s="9" t="s">
        <v>477</v>
      </c>
      <c r="C7" s="1"/>
      <c r="D7" s="1"/>
      <c r="E7" s="1"/>
      <c r="F7" s="9"/>
      <c r="G7" s="1"/>
      <c r="H7" s="17">
        <v>200000</v>
      </c>
      <c r="I7" s="12" t="s">
        <v>500</v>
      </c>
    </row>
    <row r="8" spans="1:9" ht="14.85" customHeight="1">
      <c r="A8" s="23" t="s">
        <v>478</v>
      </c>
      <c r="B8" s="9" t="s">
        <v>479</v>
      </c>
      <c r="C8" s="1"/>
      <c r="D8" s="1"/>
      <c r="E8" s="1"/>
      <c r="F8" s="9"/>
      <c r="G8" s="1"/>
      <c r="H8" s="17">
        <v>71214</v>
      </c>
      <c r="I8" s="12" t="s">
        <v>492</v>
      </c>
    </row>
    <row r="9" spans="1:9" ht="14.85" customHeight="1">
      <c r="A9" s="23" t="s">
        <v>480</v>
      </c>
      <c r="B9" s="9" t="s">
        <v>481</v>
      </c>
      <c r="C9" s="1"/>
      <c r="D9" s="1"/>
      <c r="E9" s="1"/>
      <c r="F9" s="9"/>
      <c r="G9" s="1"/>
      <c r="H9" s="17">
        <v>548793</v>
      </c>
      <c r="I9" s="12" t="s">
        <v>493</v>
      </c>
    </row>
    <row r="10" spans="1:9" ht="14.85" customHeight="1">
      <c r="A10" s="11" t="s">
        <v>371</v>
      </c>
      <c r="B10" s="9" t="s">
        <v>372</v>
      </c>
      <c r="C10" s="7">
        <v>0</v>
      </c>
      <c r="D10" s="7">
        <v>524573.27</v>
      </c>
      <c r="E10" s="7">
        <v>0</v>
      </c>
      <c r="F10" s="17">
        <v>10865</v>
      </c>
      <c r="G10" s="7">
        <f>E10-F10</f>
        <v>-10865</v>
      </c>
      <c r="H10" s="17">
        <v>100628</v>
      </c>
      <c r="I10" s="12" t="s">
        <v>372</v>
      </c>
    </row>
    <row r="11" spans="1:9" ht="14.85" customHeight="1">
      <c r="A11" s="11" t="s">
        <v>373</v>
      </c>
      <c r="B11" s="9" t="s">
        <v>374</v>
      </c>
      <c r="C11" s="7">
        <v>26000010</v>
      </c>
      <c r="D11" s="7">
        <v>42991.81</v>
      </c>
      <c r="E11" s="7">
        <v>4600000</v>
      </c>
      <c r="F11" s="17">
        <v>42991.81</v>
      </c>
      <c r="G11" s="117">
        <f>E11-F11</f>
        <v>4557008.1900000004</v>
      </c>
      <c r="H11" s="17">
        <v>4600000</v>
      </c>
      <c r="I11" s="12"/>
    </row>
    <row r="12" spans="1:9" ht="14.85" customHeight="1">
      <c r="A12" s="11" t="s">
        <v>344</v>
      </c>
      <c r="B12" s="9" t="s">
        <v>345</v>
      </c>
      <c r="C12" s="7">
        <v>535000</v>
      </c>
      <c r="D12" s="7">
        <v>1289004.96</v>
      </c>
      <c r="E12" s="7">
        <v>0</v>
      </c>
      <c r="F12" s="17">
        <v>4000</v>
      </c>
      <c r="G12" s="117">
        <f>E12-F12</f>
        <v>-4000</v>
      </c>
      <c r="H12" s="9"/>
      <c r="I12" s="12"/>
    </row>
    <row r="13" spans="1:9" ht="14.85" customHeight="1">
      <c r="A13" s="13" t="s">
        <v>482</v>
      </c>
      <c r="B13" s="9" t="s">
        <v>483</v>
      </c>
      <c r="C13" s="117"/>
      <c r="D13" s="117"/>
      <c r="E13" s="117"/>
      <c r="F13" s="17"/>
      <c r="G13" s="117"/>
      <c r="H13" s="17">
        <v>50000</v>
      </c>
      <c r="I13" s="12" t="s">
        <v>494</v>
      </c>
    </row>
    <row r="14" spans="1:9" ht="14.85" customHeight="1">
      <c r="A14" s="13" t="s">
        <v>375</v>
      </c>
      <c r="B14" s="9" t="s">
        <v>376</v>
      </c>
      <c r="C14" s="7"/>
      <c r="D14" s="7">
        <v>0</v>
      </c>
      <c r="E14" s="7">
        <v>3961253</v>
      </c>
      <c r="F14" s="17">
        <v>0</v>
      </c>
      <c r="G14" s="117">
        <f>E14-F14</f>
        <v>3961253</v>
      </c>
      <c r="H14" s="9"/>
      <c r="I14" s="12"/>
    </row>
    <row r="15" spans="1:9" ht="14.85" customHeight="1">
      <c r="A15" s="11" t="s">
        <v>348</v>
      </c>
      <c r="B15" s="9" t="s">
        <v>377</v>
      </c>
      <c r="C15" s="7">
        <v>1650000</v>
      </c>
      <c r="D15" s="7">
        <v>1704348.86</v>
      </c>
      <c r="E15" s="7">
        <v>0</v>
      </c>
      <c r="F15" s="17">
        <v>0</v>
      </c>
      <c r="G15" s="117"/>
      <c r="H15" s="17">
        <v>150000</v>
      </c>
      <c r="I15" s="12" t="s">
        <v>495</v>
      </c>
    </row>
    <row r="16" spans="1:9" ht="14.85" customHeight="1">
      <c r="A16" s="11" t="s">
        <v>350</v>
      </c>
      <c r="B16" s="9" t="s">
        <v>351</v>
      </c>
      <c r="C16" s="7">
        <v>1200000</v>
      </c>
      <c r="D16" s="7">
        <v>1440657.23</v>
      </c>
      <c r="E16" s="7">
        <v>0</v>
      </c>
      <c r="F16" s="17">
        <v>0</v>
      </c>
      <c r="G16" s="117"/>
      <c r="H16" s="17">
        <v>77952</v>
      </c>
      <c r="I16" s="12" t="s">
        <v>496</v>
      </c>
    </row>
    <row r="17" spans="1:9" ht="14.85" customHeight="1">
      <c r="A17" s="11" t="s">
        <v>352</v>
      </c>
      <c r="B17" s="9" t="s">
        <v>378</v>
      </c>
      <c r="C17" s="7">
        <v>900000</v>
      </c>
      <c r="D17" s="7">
        <v>1186961.44</v>
      </c>
      <c r="E17" s="7">
        <v>0</v>
      </c>
      <c r="F17" s="17">
        <v>0</v>
      </c>
      <c r="G17" s="117"/>
      <c r="H17" s="17">
        <v>51897</v>
      </c>
      <c r="I17" s="12" t="s">
        <v>497</v>
      </c>
    </row>
    <row r="18" spans="1:9" ht="14.85" customHeight="1">
      <c r="A18" s="11" t="s">
        <v>353</v>
      </c>
      <c r="B18" s="9" t="s">
        <v>379</v>
      </c>
      <c r="C18" s="7">
        <v>550000</v>
      </c>
      <c r="D18" s="7">
        <v>589805.09</v>
      </c>
      <c r="E18" s="7">
        <v>0</v>
      </c>
      <c r="F18" s="17">
        <v>0</v>
      </c>
      <c r="G18" s="117"/>
      <c r="H18" s="17">
        <v>45903</v>
      </c>
      <c r="I18" s="12" t="s">
        <v>497</v>
      </c>
    </row>
    <row r="19" spans="1:9" ht="14.85" customHeight="1">
      <c r="A19" s="11" t="s">
        <v>355</v>
      </c>
      <c r="B19" s="9" t="s">
        <v>356</v>
      </c>
      <c r="C19" s="7">
        <v>3138010</v>
      </c>
      <c r="D19" s="7">
        <v>3508981.59</v>
      </c>
      <c r="E19" s="7">
        <v>0</v>
      </c>
      <c r="F19" s="17">
        <v>0</v>
      </c>
      <c r="G19" s="117"/>
      <c r="H19" s="17">
        <v>69150</v>
      </c>
      <c r="I19" s="12" t="s">
        <v>498</v>
      </c>
    </row>
    <row r="20" spans="1:9" ht="14.85" customHeight="1">
      <c r="A20" s="13" t="s">
        <v>484</v>
      </c>
      <c r="B20" s="9" t="s">
        <v>485</v>
      </c>
      <c r="C20" s="117"/>
      <c r="D20" s="117"/>
      <c r="E20" s="117"/>
      <c r="F20" s="17"/>
      <c r="G20" s="117"/>
      <c r="H20" s="17">
        <v>14930</v>
      </c>
      <c r="I20" s="12" t="s">
        <v>499</v>
      </c>
    </row>
    <row r="21" spans="1:9" ht="14.85" customHeight="1">
      <c r="A21" s="13" t="s">
        <v>361</v>
      </c>
      <c r="B21" s="9" t="s">
        <v>380</v>
      </c>
      <c r="C21" s="7">
        <v>3190000</v>
      </c>
      <c r="D21" s="7">
        <v>4603726.6500000004</v>
      </c>
      <c r="E21" s="7">
        <v>0</v>
      </c>
      <c r="F21" s="17">
        <v>0</v>
      </c>
      <c r="G21" s="117"/>
      <c r="H21" s="9">
        <v>0</v>
      </c>
      <c r="I21" s="12"/>
    </row>
    <row r="22" spans="1:9" ht="14.85" customHeight="1">
      <c r="A22" s="13" t="s">
        <v>381</v>
      </c>
      <c r="B22" s="9" t="s">
        <v>382</v>
      </c>
      <c r="C22" s="7">
        <v>1600000</v>
      </c>
      <c r="D22" s="7">
        <v>2441159.42</v>
      </c>
      <c r="E22" s="7">
        <v>0</v>
      </c>
      <c r="F22" s="17">
        <v>278600</v>
      </c>
      <c r="G22" s="117">
        <f>E22-F22</f>
        <v>-278600</v>
      </c>
      <c r="H22" s="17">
        <v>278600</v>
      </c>
      <c r="I22" s="12" t="s">
        <v>519</v>
      </c>
    </row>
    <row r="23" spans="1:9" ht="14.85" customHeight="1">
      <c r="A23" s="13" t="s">
        <v>363</v>
      </c>
      <c r="B23" s="9" t="s">
        <v>383</v>
      </c>
      <c r="C23" s="7">
        <v>1250000</v>
      </c>
      <c r="D23" s="7">
        <v>2374800.4900000002</v>
      </c>
      <c r="E23" s="7">
        <v>0</v>
      </c>
      <c r="F23" s="17">
        <v>0</v>
      </c>
      <c r="G23" s="117"/>
      <c r="H23" s="17">
        <v>150000</v>
      </c>
      <c r="I23" s="12" t="s">
        <v>499</v>
      </c>
    </row>
    <row r="24" spans="1:9" ht="14.85" customHeight="1">
      <c r="A24" s="13" t="s">
        <v>364</v>
      </c>
      <c r="B24" s="9" t="s">
        <v>384</v>
      </c>
      <c r="C24" s="7">
        <v>1375000</v>
      </c>
      <c r="D24" s="7">
        <v>1108751.23</v>
      </c>
      <c r="E24" s="7">
        <v>0</v>
      </c>
      <c r="F24" s="17">
        <v>4143</v>
      </c>
      <c r="G24" s="117">
        <f>E24-F24</f>
        <v>-4143</v>
      </c>
      <c r="H24" s="17">
        <v>50000</v>
      </c>
      <c r="I24" s="12" t="s">
        <v>499</v>
      </c>
    </row>
    <row r="25" spans="1:9" ht="14.85" customHeight="1">
      <c r="A25" s="13" t="s">
        <v>486</v>
      </c>
      <c r="B25" s="9" t="s">
        <v>487</v>
      </c>
      <c r="C25" s="117"/>
      <c r="D25" s="117"/>
      <c r="E25" s="117"/>
      <c r="F25" s="17"/>
      <c r="G25" s="117"/>
      <c r="H25" s="17">
        <v>100000</v>
      </c>
      <c r="I25" s="12" t="s">
        <v>500</v>
      </c>
    </row>
    <row r="26" spans="1:9" ht="14.85" customHeight="1">
      <c r="A26" s="13" t="s">
        <v>488</v>
      </c>
      <c r="B26" s="9" t="s">
        <v>489</v>
      </c>
      <c r="C26" s="117"/>
      <c r="D26" s="117"/>
      <c r="E26" s="117"/>
      <c r="F26" s="17"/>
      <c r="G26" s="117"/>
      <c r="H26" s="17">
        <v>328400</v>
      </c>
      <c r="I26" s="12"/>
    </row>
    <row r="27" spans="1:9" ht="14.85" customHeight="1">
      <c r="A27" s="13" t="s">
        <v>490</v>
      </c>
      <c r="B27" s="9" t="s">
        <v>491</v>
      </c>
      <c r="C27" s="117"/>
      <c r="D27" s="117"/>
      <c r="E27" s="117"/>
      <c r="F27" s="17"/>
      <c r="G27" s="117"/>
      <c r="H27" s="17">
        <v>1659045</v>
      </c>
      <c r="I27" s="12"/>
    </row>
    <row r="28" spans="1:9" ht="14.85" customHeight="1">
      <c r="A28" s="8"/>
      <c r="B28" s="9"/>
      <c r="C28" s="1"/>
      <c r="D28" s="1"/>
      <c r="E28" s="1"/>
      <c r="F28" s="9"/>
      <c r="G28" s="117"/>
      <c r="H28" s="9"/>
      <c r="I28" s="12"/>
    </row>
    <row r="29" spans="1:9" ht="14.85" customHeight="1">
      <c r="A29" s="2"/>
      <c r="B29" s="3"/>
      <c r="C29" s="4"/>
      <c r="D29" s="4"/>
      <c r="E29" s="4"/>
      <c r="F29" s="3"/>
      <c r="G29" s="4"/>
      <c r="H29" s="3"/>
      <c r="I29" s="10"/>
    </row>
    <row r="30" spans="1:9" ht="14.85" customHeight="1">
      <c r="A30" s="5"/>
      <c r="B30" s="19" t="s">
        <v>385</v>
      </c>
      <c r="C30" s="14">
        <f t="shared" ref="C30:D30" si="0">SUM(C10:C29)</f>
        <v>41388020</v>
      </c>
      <c r="D30" s="14">
        <f t="shared" si="0"/>
        <v>20815762.040000003</v>
      </c>
      <c r="E30" s="14">
        <f>SUM(E7:E29)</f>
        <v>8561253</v>
      </c>
      <c r="F30" s="18">
        <f>SUM(F7:F29)</f>
        <v>340599.81</v>
      </c>
      <c r="G30" s="14">
        <f>SUM(G7:G29)</f>
        <v>8220653.1900000013</v>
      </c>
      <c r="H30" s="18">
        <f>SUM(H7:H29)</f>
        <v>8546512</v>
      </c>
      <c r="I30" s="15"/>
    </row>
    <row r="31" spans="1:9" ht="14.85" customHeight="1">
      <c r="A31" s="1"/>
      <c r="B31" s="1"/>
      <c r="C31" s="1"/>
      <c r="D31" s="1"/>
      <c r="E31" s="1"/>
      <c r="F31" s="1"/>
      <c r="G31" s="1"/>
      <c r="H31" s="1"/>
    </row>
    <row r="32" spans="1:9" ht="14.85" customHeight="1">
      <c r="F32" s="53"/>
    </row>
    <row r="33" spans="1:8" ht="14.85" customHeight="1">
      <c r="A33" s="119" t="s">
        <v>427</v>
      </c>
      <c r="B33" s="119"/>
      <c r="C33" s="138"/>
      <c r="D33" s="138"/>
      <c r="E33" s="138"/>
      <c r="F33" s="138"/>
      <c r="G33" s="138"/>
      <c r="H33" s="138"/>
    </row>
    <row r="34" spans="1:8" ht="14.85" customHeight="1">
      <c r="A34" s="119"/>
      <c r="B34" s="119"/>
      <c r="C34" s="138"/>
      <c r="D34" s="138"/>
      <c r="E34" s="138"/>
      <c r="F34" s="138"/>
      <c r="G34" s="138"/>
      <c r="H34" s="138"/>
    </row>
    <row r="35" spans="1:8">
      <c r="A35" s="120" t="s">
        <v>428</v>
      </c>
      <c r="B35" s="120"/>
      <c r="C35" s="120"/>
      <c r="D35" s="120"/>
      <c r="E35" s="120"/>
      <c r="F35" s="120"/>
      <c r="G35" s="120"/>
      <c r="H35" s="120"/>
    </row>
    <row r="36" spans="1:8">
      <c r="A36" s="121" t="s">
        <v>429</v>
      </c>
      <c r="B36" s="122"/>
      <c r="C36" s="123" t="s">
        <v>430</v>
      </c>
      <c r="D36" s="124" t="s">
        <v>431</v>
      </c>
      <c r="E36" s="141" t="s">
        <v>430</v>
      </c>
      <c r="F36" s="142" t="s">
        <v>432</v>
      </c>
      <c r="G36" s="141" t="s">
        <v>433</v>
      </c>
      <c r="H36" s="136"/>
    </row>
    <row r="37" spans="1:8">
      <c r="A37" s="126" t="s">
        <v>348</v>
      </c>
      <c r="B37" s="127" t="s">
        <v>434</v>
      </c>
      <c r="C37" s="128">
        <v>0</v>
      </c>
      <c r="D37" s="129">
        <v>591703</v>
      </c>
      <c r="E37" s="128">
        <v>-591703</v>
      </c>
      <c r="F37" s="130">
        <v>0</v>
      </c>
      <c r="G37" s="128">
        <v>-591703</v>
      </c>
      <c r="H37" s="135"/>
    </row>
    <row r="38" spans="1:8">
      <c r="A38" s="131" t="s">
        <v>350</v>
      </c>
      <c r="B38" s="132" t="s">
        <v>435</v>
      </c>
      <c r="C38" s="133">
        <v>0</v>
      </c>
      <c r="D38" s="134">
        <v>318609</v>
      </c>
      <c r="E38" s="133">
        <v>-318609</v>
      </c>
      <c r="F38" s="135">
        <v>0</v>
      </c>
      <c r="G38" s="133">
        <v>-318609</v>
      </c>
      <c r="H38" s="135"/>
    </row>
    <row r="39" spans="1:8">
      <c r="A39" s="131" t="s">
        <v>352</v>
      </c>
      <c r="B39" s="132" t="s">
        <v>436</v>
      </c>
      <c r="C39" s="133">
        <v>-238377</v>
      </c>
      <c r="D39" s="134">
        <v>227578</v>
      </c>
      <c r="E39" s="133">
        <v>-465955</v>
      </c>
      <c r="F39" s="135">
        <v>0</v>
      </c>
      <c r="G39" s="133">
        <v>-465955</v>
      </c>
      <c r="H39" s="135"/>
    </row>
    <row r="40" spans="1:8">
      <c r="A40" s="131" t="s">
        <v>353</v>
      </c>
      <c r="B40" s="132" t="s">
        <v>437</v>
      </c>
      <c r="C40" s="133">
        <v>-119250</v>
      </c>
      <c r="D40" s="134">
        <v>111974</v>
      </c>
      <c r="E40" s="133">
        <v>-185708</v>
      </c>
      <c r="F40" s="135">
        <v>0</v>
      </c>
      <c r="G40" s="133">
        <v>-185708</v>
      </c>
      <c r="H40" s="135"/>
    </row>
    <row r="41" spans="1:8">
      <c r="A41" s="131" t="s">
        <v>354</v>
      </c>
      <c r="B41" s="132" t="s">
        <v>438</v>
      </c>
      <c r="C41" s="133">
        <v>-432538</v>
      </c>
      <c r="D41" s="134"/>
      <c r="E41" s="133">
        <v>-374160</v>
      </c>
      <c r="F41" s="135">
        <v>0</v>
      </c>
      <c r="G41" s="133">
        <v>-374160</v>
      </c>
      <c r="H41" s="135"/>
    </row>
    <row r="42" spans="1:8">
      <c r="A42" s="131" t="s">
        <v>355</v>
      </c>
      <c r="B42" s="132" t="s">
        <v>439</v>
      </c>
      <c r="C42" s="133">
        <v>-445944</v>
      </c>
      <c r="D42" s="134">
        <v>455156</v>
      </c>
      <c r="E42" s="133">
        <v>-843122</v>
      </c>
      <c r="F42" s="135">
        <v>0</v>
      </c>
      <c r="G42" s="133">
        <v>-843122</v>
      </c>
      <c r="H42" s="135"/>
    </row>
    <row r="43" spans="1:8">
      <c r="A43" s="131" t="s">
        <v>360</v>
      </c>
      <c r="B43" s="132" t="s">
        <v>440</v>
      </c>
      <c r="C43" s="133"/>
      <c r="D43" s="134">
        <v>-79377</v>
      </c>
      <c r="E43" s="133">
        <v>-22544</v>
      </c>
      <c r="F43" s="135">
        <v>44358</v>
      </c>
      <c r="G43" s="133">
        <f>E43-F43</f>
        <v>-66902</v>
      </c>
      <c r="H43" s="135"/>
    </row>
    <row r="44" spans="1:8">
      <c r="A44" s="131" t="s">
        <v>361</v>
      </c>
      <c r="B44" s="136" t="s">
        <v>441</v>
      </c>
      <c r="C44" s="135"/>
      <c r="D44" s="135"/>
      <c r="E44" s="133">
        <v>-1683307</v>
      </c>
      <c r="F44" s="135">
        <v>60178</v>
      </c>
      <c r="G44" s="133">
        <f>E44-F44</f>
        <v>-1743485</v>
      </c>
      <c r="H44" s="135"/>
    </row>
    <row r="45" spans="1:8">
      <c r="A45" s="131" t="s">
        <v>363</v>
      </c>
      <c r="B45" s="136" t="s">
        <v>442</v>
      </c>
      <c r="C45" s="135"/>
      <c r="D45" s="135"/>
      <c r="E45" s="133">
        <v>-1361046</v>
      </c>
      <c r="F45" s="135">
        <v>0</v>
      </c>
      <c r="G45" s="133">
        <v>-1361046</v>
      </c>
      <c r="H45" s="135"/>
    </row>
    <row r="46" spans="1:8">
      <c r="A46" s="131" t="s">
        <v>364</v>
      </c>
      <c r="B46" s="136" t="s">
        <v>443</v>
      </c>
      <c r="C46" s="135"/>
      <c r="D46" s="135"/>
      <c r="E46" s="133">
        <v>142555</v>
      </c>
      <c r="F46" s="135">
        <v>28000</v>
      </c>
      <c r="G46" s="133">
        <f>E46-F46</f>
        <v>114555</v>
      </c>
      <c r="H46" s="135"/>
    </row>
    <row r="47" spans="1:8">
      <c r="A47" s="131"/>
      <c r="B47" s="136"/>
      <c r="C47" s="135"/>
      <c r="D47" s="135"/>
      <c r="E47" s="133"/>
      <c r="F47" s="135"/>
      <c r="G47" s="133"/>
      <c r="H47" s="135"/>
    </row>
    <row r="48" spans="1:8">
      <c r="A48" s="125" t="s">
        <v>444</v>
      </c>
      <c r="B48" s="122" t="s">
        <v>429</v>
      </c>
      <c r="C48" s="123">
        <v>-1236109</v>
      </c>
      <c r="D48" s="124">
        <v>1625643</v>
      </c>
      <c r="E48" s="123">
        <f>SUM(E37:E47)</f>
        <v>-5703599</v>
      </c>
      <c r="F48" s="139">
        <f>SUM(F37:F47)</f>
        <v>132536</v>
      </c>
      <c r="G48" s="123">
        <f>SUM(G37:G47)</f>
        <v>-5836135</v>
      </c>
      <c r="H48" s="135"/>
    </row>
    <row r="49" spans="1:8" ht="15.75" thickBot="1">
      <c r="A49" s="137"/>
      <c r="B49" s="118"/>
      <c r="C49" s="118"/>
      <c r="D49" s="118"/>
      <c r="E49" s="118"/>
      <c r="F49" s="118"/>
      <c r="G49" s="118"/>
      <c r="H49" s="118"/>
    </row>
    <row r="50" spans="1:8" ht="15.75" thickBot="1">
      <c r="A50" s="143" t="s">
        <v>445</v>
      </c>
      <c r="B50" s="144" t="s">
        <v>446</v>
      </c>
      <c r="C50" s="145"/>
      <c r="D50" s="145"/>
      <c r="E50" s="146">
        <f>E30+E48</f>
        <v>2857654</v>
      </c>
      <c r="F50" s="146">
        <f>F30+F48</f>
        <v>473135.81</v>
      </c>
      <c r="G50" s="146">
        <f>G30+G48</f>
        <v>2384518.1900000013</v>
      </c>
      <c r="H50" s="140"/>
    </row>
  </sheetData>
  <printOptions gridLines="1"/>
  <pageMargins left="0.31496062992125984" right="0.11811023622047245" top="0.74803149606299213" bottom="0.74803149606299213" header="0.31496062992125984" footer="0.31496062992125984"/>
  <pageSetup paperSize="9" orientation="landscape" r:id="rId1"/>
  <headerFooter>
    <oddFooter>&amp;LSag 13-4349 / Dok 66787-13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2</SortOrder>
    <MeetingStartDate xmlns="d08b57ff-b9b7-4581-975d-98f87b579a51">2013-06-26T11:00:00+00:00</MeetingStartDate>
    <EnclosureFileNumber xmlns="d08b57ff-b9b7-4581-975d-98f87b579a51">66787/13</EnclosureFileNumber>
    <AgendaId xmlns="d08b57ff-b9b7-4581-975d-98f87b579a51">1311</AgendaId>
    <AccessLevel xmlns="d08b57ff-b9b7-4581-975d-98f87b579a51">1</AccessLevel>
    <EnclosureType xmlns="d08b57ff-b9b7-4581-975d-98f87b579a51">Enclosure</EnclosureType>
    <CommitteeName xmlns="d08b57ff-b9b7-4581-975d-98f87b579a51">Økonomiudvalget</CommitteeName>
    <FusionId xmlns="d08b57ff-b9b7-4581-975d-98f87b579a51">1291590</FusionId>
    <AgendaAccessLevelName xmlns="d08b57ff-b9b7-4581-975d-98f87b579a51">Åben</AgendaAccessLevelName>
    <UNC xmlns="d08b57ff-b9b7-4581-975d-98f87b579a51">1133389</UNC>
    <MeetingTitle xmlns="d08b57ff-b9b7-4581-975d-98f87b579a51">26-06-2013</MeetingTitle>
    <MeetingDateAndTime xmlns="d08b57ff-b9b7-4581-975d-98f87b579a51">26-06-2013 fra 13:00 - 15:15</MeetingDateAndTime>
    <MeetingEndDate xmlns="d08b57ff-b9b7-4581-975d-98f87b579a51">2013-06-26T13:15:00+00:00</MeetingEndDate>
    <PWDescription xmlns="d08b57ff-b9b7-4581-975d-98f87b579a51">Anlæg - Samlet for alle udvalg - Budgetopfølgning 30.04.2013</PWDescription>
    <PWFileType xmlns="d08b57ff-b9b7-4581-975d-98f87b579a51">.XLSX</PWFileType>
    <DocumentType xmlns="d08b57ff-b9b7-4581-975d-98f87b579a51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1C08103-1F6C-447B-B3E3-8FB5FBC8352F}"/>
</file>

<file path=customXml/itemProps2.xml><?xml version="1.0" encoding="utf-8"?>
<ds:datastoreItem xmlns:ds="http://schemas.openxmlformats.org/officeDocument/2006/customXml" ds:itemID="{C8185A83-A29D-4FC2-AE29-0AF269C128D2}"/>
</file>

<file path=customXml/itemProps3.xml><?xml version="1.0" encoding="utf-8"?>
<ds:datastoreItem xmlns:ds="http://schemas.openxmlformats.org/officeDocument/2006/customXml" ds:itemID="{3F3F2A1F-582E-40B4-AC1E-841EF7D36FB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8</vt:i4>
      </vt:variant>
      <vt:variant>
        <vt:lpstr>Navngivne områder</vt:lpstr>
      </vt:variant>
      <vt:variant>
        <vt:i4>4</vt:i4>
      </vt:variant>
    </vt:vector>
  </HeadingPairs>
  <TitlesOfParts>
    <vt:vector size="12" baseType="lpstr">
      <vt:lpstr>Total anlæg</vt:lpstr>
      <vt:lpstr>Økonomiudvalget</vt:lpstr>
      <vt:lpstr>Plan og Teknik</vt:lpstr>
      <vt:lpstr>Børn og Undervisning</vt:lpstr>
      <vt:lpstr>Kultur og fritid</vt:lpstr>
      <vt:lpstr>Social og sundhed</vt:lpstr>
      <vt:lpstr>Boligerhverv - salgsindtægter</vt:lpstr>
      <vt:lpstr>Boligerhverv - Udstykninger</vt:lpstr>
      <vt:lpstr>'Børn og Undervisning'!Udskriftstitler</vt:lpstr>
      <vt:lpstr>'Plan og Teknik'!Udskriftstitler</vt:lpstr>
      <vt:lpstr>'Social og sundhed'!Udskriftstitler</vt:lpstr>
      <vt:lpstr>Økonomiudvalget!Udskriftstitler</vt:lpstr>
    </vt:vector>
  </TitlesOfParts>
  <Company>Varde Kommune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ØKO-26-06-2013 - Bilag 1161.02 Anlæg  Samlet for alle udvalg  Budgetopfølgning 30042013</dc:title>
  <dc:creator>Anne Margrethe Kampmann</dc:creator>
  <cp:lastModifiedBy>Egon Boutrup</cp:lastModifiedBy>
  <cp:lastPrinted>2013-06-07T08:04:19Z</cp:lastPrinted>
  <dcterms:created xsi:type="dcterms:W3CDTF">2013-05-06T07:38:38Z</dcterms:created>
  <dcterms:modified xsi:type="dcterms:W3CDTF">2013-06-21T08:35:55Z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